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12585"/>
  </bookViews>
  <sheets>
    <sheet name="Лист1" sheetId="1" r:id="rId1"/>
    <sheet name="Лист2" sheetId="2" r:id="rId2"/>
  </sheet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T10" i="2"/>
  <c r="G83" i="1" s="1"/>
  <c r="BS10" i="2"/>
  <c r="G82" i="1" s="1"/>
  <c r="BO10" i="2"/>
  <c r="G76" i="1" s="1"/>
  <c r="BN10" i="2"/>
  <c r="G75" i="1" s="1"/>
  <c r="BK10" i="2"/>
  <c r="G70" i="1" s="1"/>
  <c r="BJ10" i="2"/>
  <c r="BI10"/>
  <c r="G68" i="1" s="1"/>
  <c r="BF10" i="2"/>
  <c r="G63" i="1" s="1"/>
  <c r="BE10" i="2"/>
  <c r="G62" i="1" s="1"/>
  <c r="BD10" i="2"/>
  <c r="G61" i="1" s="1"/>
  <c r="AX10" i="2"/>
  <c r="G74" i="1" s="1"/>
  <c r="AW10" i="2"/>
  <c r="I47" i="1" s="1"/>
  <c r="AV10" i="2"/>
  <c r="I46" i="1" s="1"/>
  <c r="AU10" i="2"/>
  <c r="I45" i="1" s="1"/>
  <c r="AT10" i="2"/>
  <c r="AH10"/>
  <c r="AG10"/>
  <c r="K10"/>
  <c r="I21" i="1" s="1"/>
  <c r="I10" i="2"/>
  <c r="I1" s="1"/>
  <c r="H10"/>
  <c r="H1" s="1"/>
  <c r="G1"/>
  <c r="F10"/>
  <c r="F1" s="1"/>
  <c r="E10"/>
  <c r="E1" s="1"/>
  <c r="G86" i="1"/>
  <c r="G85"/>
  <c r="G84"/>
  <c r="G79"/>
  <c r="G78"/>
  <c r="G77"/>
  <c r="G72"/>
  <c r="G71"/>
  <c r="G69"/>
  <c r="G65"/>
  <c r="G64"/>
  <c r="G58"/>
  <c r="G57"/>
  <c r="G56"/>
  <c r="G55"/>
  <c r="G54"/>
  <c r="I43"/>
  <c r="I42"/>
  <c r="I41"/>
  <c r="I40"/>
  <c r="I38"/>
  <c r="I37"/>
  <c r="I35"/>
  <c r="I34"/>
  <c r="K32"/>
  <c r="K31"/>
  <c r="K30"/>
  <c r="I29"/>
  <c r="V1" i="2"/>
  <c r="U1"/>
  <c r="J1"/>
  <c r="L1"/>
  <c r="M1"/>
  <c r="N1"/>
  <c r="O1"/>
  <c r="I28" i="1"/>
  <c r="I26"/>
  <c r="I25"/>
  <c r="I24"/>
  <c r="I23"/>
  <c r="I22"/>
  <c r="I18"/>
  <c r="G67" l="1"/>
  <c r="K66" s="1"/>
  <c r="G60"/>
  <c r="K59" s="1"/>
  <c r="G53"/>
  <c r="K52" s="1"/>
  <c r="G81"/>
  <c r="K80" s="1"/>
  <c r="J45"/>
  <c r="K45" s="1"/>
  <c r="J46"/>
  <c r="K46" s="1"/>
  <c r="J47"/>
  <c r="K1" i="2"/>
  <c r="J21" i="1"/>
  <c r="K21" s="1"/>
  <c r="J28"/>
  <c r="J51"/>
  <c r="K51" s="1"/>
  <c r="K73"/>
  <c r="J18"/>
  <c r="K18" s="1"/>
  <c r="I17"/>
  <c r="J17" s="1"/>
  <c r="I16"/>
  <c r="J16" s="1"/>
  <c r="I15"/>
  <c r="J15" s="1"/>
  <c r="I14"/>
  <c r="J14" s="1"/>
  <c r="E8"/>
  <c r="E7"/>
  <c r="K25"/>
  <c r="K41"/>
  <c r="K43" l="1"/>
  <c r="K37"/>
  <c r="K35"/>
  <c r="K40"/>
  <c r="K42"/>
  <c r="K29"/>
  <c r="K34"/>
  <c r="K26"/>
  <c r="K23"/>
  <c r="K24"/>
  <c r="K33" l="1"/>
  <c r="K39"/>
  <c r="K22"/>
</calcChain>
</file>

<file path=xl/sharedStrings.xml><?xml version="1.0" encoding="utf-8"?>
<sst xmlns="http://schemas.openxmlformats.org/spreadsheetml/2006/main" count="415" uniqueCount="268">
  <si>
    <t>Доля родителей, удовлетворенных качеством дошкольного образования</t>
  </si>
  <si>
    <t>Удельный вес числа зданий дошкольных образовательных организаций, требующих капитального ремонта, в общем числе зданий дошкольных образовательных организаций</t>
  </si>
  <si>
    <t>Удельный вес числа зданий дошкольных образовательных организаций, находящихся в аварийном состоянии, в общем числе зданий дошкольных образовательных организаций</t>
  </si>
  <si>
    <t>Доля педагогов, прошедших курсы повышения квалификации за последние 3 года</t>
  </si>
  <si>
    <t>Доля педагогов, имеющих высшую и первую квалификационную категорию</t>
  </si>
  <si>
    <r>
      <t xml:space="preserve">Доля педагогов, имеющих высшее </t>
    </r>
    <r>
      <rPr>
        <sz val="10"/>
        <color rgb="FF000000"/>
        <rFont val="Times New Roman"/>
        <family val="1"/>
        <charset val="204"/>
      </rPr>
      <t>образование</t>
    </r>
  </si>
  <si>
    <t>2.2.5.4</t>
  </si>
  <si>
    <t>2.2.5.3</t>
  </si>
  <si>
    <t>2.2.5.2</t>
  </si>
  <si>
    <t>2.2.5.1</t>
  </si>
  <si>
    <t>Наличие предметно-пространственной среды, доступной всем воспитанникам вне групповых помещений</t>
  </si>
  <si>
    <t>2.2.4.2</t>
  </si>
  <si>
    <t>2.2.4.1</t>
  </si>
  <si>
    <t>2.2.3.1</t>
  </si>
  <si>
    <t>Наличие условий для обучения детей-инвалидов</t>
  </si>
  <si>
    <t>Наличие логопедической службы</t>
  </si>
  <si>
    <t>Доля групп от общего числа, в которых организовано инклюзивное обучение для детей с ОВЗ</t>
  </si>
  <si>
    <t>2.2. Качество образовательного процесса</t>
  </si>
  <si>
    <t>Наличие образовательных организаций, имеющих адаптированную основную образовательную программу</t>
  </si>
  <si>
    <t>Структура и содержание ООП соответствует требованиям ФГОС ДО</t>
  </si>
  <si>
    <t>2.1.2.3</t>
  </si>
  <si>
    <t>Полный текст и краткая презентация программы размещены на сайте организации</t>
  </si>
  <si>
    <t>Наличие образовательных организаций, имеющих основную образовательную программу</t>
  </si>
  <si>
    <t>2.1. Качество образовательного содержания</t>
  </si>
  <si>
    <t>Доля детей от общего количества детей иностранных граждан, охваченных дошкольным образованием</t>
  </si>
  <si>
    <t>Доля детей в возрасте от 3 -7 лет, охваченных дошкольным образованием от общей численности детей данного возраста</t>
  </si>
  <si>
    <t>Доля детей в возрасте от 1,5- 3 лет, охваченных дошкольным образованием от общей численности детей данного возраста</t>
  </si>
  <si>
    <t>Доля детей в возрасте 0-1,5 лет, охваченных дошкольным образованием от общей численности детей данного возраста, желающих получить место в дошкольной образовательной организации</t>
  </si>
  <si>
    <t xml:space="preserve">Методика расчета показателей </t>
  </si>
  <si>
    <t>Алгоритм формирования (формула) показателей</t>
  </si>
  <si>
    <t>Максимальное количество баллов</t>
  </si>
  <si>
    <t>Значения показателей</t>
  </si>
  <si>
    <t>№ п/п</t>
  </si>
  <si>
    <t>Единица измерения</t>
  </si>
  <si>
    <t>1 балл - 100% 
0 баллов - менее 100%</t>
  </si>
  <si>
    <t xml:space="preserve">3 балла - 80-100%, 
2 балла - 70-80%, 
1 балл - 60-70%,
0 баллов - менее 60%  </t>
  </si>
  <si>
    <r>
      <t>Fддо</t>
    </r>
    <r>
      <rPr>
        <sz val="8"/>
        <color rgb="FF000000"/>
        <rFont val="Times New Roman"/>
        <family val="1"/>
        <charset val="204"/>
      </rPr>
      <t>1,5-3</t>
    </r>
    <r>
      <rPr>
        <sz val="10"/>
        <color rgb="FF000000"/>
        <rFont val="Times New Roman"/>
        <family val="1"/>
        <charset val="204"/>
      </rPr>
      <t xml:space="preserve"> = Хi / Х * 100</t>
    </r>
  </si>
  <si>
    <t>Хi - численность детей в возрасте  0-1,5 лет, получающих дошкольное образование в текущем году;
Х - численность детей в возрасте  0-1,5 лет, поставленных на учет для предоставления места в текущем году</t>
  </si>
  <si>
    <t>балл</t>
  </si>
  <si>
    <t>Fддо0-1,5= Хi / Х * 100</t>
  </si>
  <si>
    <r>
      <t>Fддо</t>
    </r>
    <r>
      <rPr>
        <sz val="8"/>
        <color rgb="FF000000"/>
        <rFont val="Times New Roman"/>
        <family val="1"/>
        <charset val="204"/>
      </rPr>
      <t>3-7</t>
    </r>
    <r>
      <rPr>
        <sz val="10"/>
        <color rgb="FF000000"/>
        <rFont val="Times New Roman"/>
        <family val="1"/>
        <charset val="204"/>
      </rPr>
      <t xml:space="preserve"> = Хi / Х * 100</t>
    </r>
  </si>
  <si>
    <t>Хi - численность детей в возрасте  3-7 лет, получающих дошкольное образование в текущем году;
Х - численность детей в возрасте  3-7 лет, поставленных на учет для предоставления места в текущем году</t>
  </si>
  <si>
    <t>Хi - численность детей в возрасте  1,5-3 лет, получающих дошкольное образование в текущем году;
Х - численность детей в возрасте  1,5-3 лет, поставленных на учет для предоставления места в текущем году</t>
  </si>
  <si>
    <t xml:space="preserve">1 балл - более 5%,
0 баллов - менее 5 % </t>
  </si>
  <si>
    <t xml:space="preserve">1 балл - 100%,
0 баллов - менее 100% </t>
  </si>
  <si>
    <t xml:space="preserve">1 балл - 100%, 
0 баллов - менее 100% </t>
  </si>
  <si>
    <t>Удельный вес численности детей, посещающих частные организации, осуществляющие образовательную деятельность по образовательным программам дошкольного образования, присмотр и уход за детьми, в общей численности детей, посещающих организации, реализующие образовательные программы дошкольного образования, присмотр и уход за детьми</t>
  </si>
  <si>
    <t>Fучд = Хчд/Хочд * 100</t>
  </si>
  <si>
    <t>Fди = Хди/Ходд * 100</t>
  </si>
  <si>
    <t>Хчд - численность детей, посещающих частные организации, осуществляющие образовательную деятельность по образовательным программам дошкольного образования, присмотр и уход за детьми;
Хочд - общая численность детей, посещающих организации, реализующие образовательные программы дошкольного образования, присмотр и уход за детьми</t>
  </si>
  <si>
    <t>Хди - численность детей иностранных граждан, посещающих организации, реализующие образовательные программы дошкольного образования, присмотр и уход за детьми;
Ходд - общая численность детей, посещающих организации, реализующие образовательные программы дошкольного образования, присмотр и уход за детьми</t>
  </si>
  <si>
    <t>2. Качество образовательной среды</t>
  </si>
  <si>
    <t xml:space="preserve">Удельный вес численности детей, посещающих группы различной
направленности, в общей численности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t>
  </si>
  <si>
    <t xml:space="preserve">3 балл - 80-100%
2 балла - 60-80%
1 балл - 40-60%
0 баллов - менее 40%
</t>
  </si>
  <si>
    <t>1 балл – да
0 баллов – нет; из них:</t>
  </si>
  <si>
    <t>0,25 балла – да; 0 баллов - нет</t>
  </si>
  <si>
    <t>0,25 балла – да; 
0 баллов - нет</t>
  </si>
  <si>
    <t xml:space="preserve">2.1.2.1 </t>
  </si>
  <si>
    <t xml:space="preserve">2.1.2.2. 
</t>
  </si>
  <si>
    <t>0,5 балла – да; 
0 баллов - нет</t>
  </si>
  <si>
    <t xml:space="preserve">ДОО предусмотрена
система работы с инвалидами,
предусматривающая
комплекс мер по обеспечению доступности образовательных
услуг для инвалидов (наличие необходимой документации)
</t>
  </si>
  <si>
    <t xml:space="preserve">Пространство и его оснащение соответствуют установленным в организации требованиям обеспечения  доступности
образовательных услуг для инвалидов
</t>
  </si>
  <si>
    <t>1 балл - да;
0 баллов - нет</t>
  </si>
  <si>
    <t>2.2.3.2</t>
  </si>
  <si>
    <t xml:space="preserve">0,5 баллов – да;
0 баллов – нет 
</t>
  </si>
  <si>
    <t xml:space="preserve">0,5 баллов – да;
0 баллов – нет
</t>
  </si>
  <si>
    <t>Использование информационных технологий в дошкольной организации</t>
  </si>
  <si>
    <t>1 балл – да; 
0 баллов – нет, из них:</t>
  </si>
  <si>
    <t>Наименование показателей</t>
  </si>
  <si>
    <t>1.1</t>
  </si>
  <si>
    <t>1.2</t>
  </si>
  <si>
    <t>1.3</t>
  </si>
  <si>
    <t>1.4</t>
  </si>
  <si>
    <t>1.5</t>
  </si>
  <si>
    <t>2.1.1</t>
  </si>
  <si>
    <t>2.1.2.</t>
  </si>
  <si>
    <t>2.1.3</t>
  </si>
  <si>
    <t>2.2.1</t>
  </si>
  <si>
    <t xml:space="preserve">3 балла - 50-100%
2 балла - 30-50%
1 балл - 10-30%
0 баллов - менее 10%
</t>
  </si>
  <si>
    <t>2.2.2</t>
  </si>
  <si>
    <t>2.2.3</t>
  </si>
  <si>
    <t>2.2.4</t>
  </si>
  <si>
    <t>2.2.5</t>
  </si>
  <si>
    <t>Для муниципальных координаторов</t>
  </si>
  <si>
    <t>Количество образовательных организаций, реализующих программы дошкольного образования: всего</t>
  </si>
  <si>
    <t>из них:</t>
  </si>
  <si>
    <t>муниципальных</t>
  </si>
  <si>
    <t>частных</t>
  </si>
  <si>
    <t>другое (указать)</t>
  </si>
  <si>
    <t>Оценка</t>
  </si>
  <si>
    <t>В ООП дошкольной образовательной организации учитываются
потребности, способности, интересы и инициативы
воспитанников ДОО</t>
  </si>
  <si>
    <t>количество штатных логопедов</t>
  </si>
  <si>
    <t>количество логопедических групп</t>
  </si>
  <si>
    <t>количество логопунктов</t>
  </si>
  <si>
    <t>осуществляется информационное обеспечение рабочих мест большинства сотрудников (администрации, педагогов, методистов и пр.); компьютерная техника ОО оснащена необходимым программным обеспечением</t>
  </si>
  <si>
    <t>предусмотрено систематическое использование информационных технологий в различных формах образовательной деятельности (в игре, в познавательно-исследовательской деятельности и пр.) во всех образовательных областях</t>
  </si>
  <si>
    <t>в ОО имеются отдельные  помещения для организации образовательного процесса  (музыкальный, физкультурный залы, студии, кабинеты допобразования)</t>
  </si>
  <si>
    <t>внешняя территория ОО соответствует требованиям СанПиН</t>
  </si>
  <si>
    <t>предусмотрены групповые игровые площадки и площадки общего (межгруппового)
пользования (напр., физкультурные и пр.)</t>
  </si>
  <si>
    <t>всем детям доступно (напр.,
на каждой групповой территории) различное стационарное и мобильное
оборудование (напр., лестницы, горки, туннели, мячи, скакалки, велосипеды и пр.)</t>
  </si>
  <si>
    <t>2.3. Качество образовательных условий и создание безопасных условий при организации образовательного процесса</t>
  </si>
  <si>
    <t>3. Удовлетворенность родителей (законных представителей) качеством дошкольного образования</t>
  </si>
  <si>
    <t>Комментарии (обязательные отмечены *)</t>
  </si>
  <si>
    <t>Насколько Вы удовлетворены открытостью, полнотой и доступностью о деятельности организации, размещенной на информационных стендах в помещении организации и на официальном сайте детского сада?</t>
  </si>
  <si>
    <t>Насколько Вы удовлетворены организацией и содержанием образовательного процесса в детском саду?</t>
  </si>
  <si>
    <t>Насколько Вы удовлетворены комфортностью условий предоставления услуг в организации (наличие комфортной зоны отдыха (ожидания); наличие и понятность навигации в помещении; наличие и доступность питьевой воды в помещении; наличие и доступность санитарно-гигиенических помещений; удовлетворительное санитарное состояние помещений)?</t>
  </si>
  <si>
    <t>Насколько Вы удовлетворены доброжелательностью и вежливостью работников образовательной организации, обеспечивающих непосредственное оказание услуги при обращении в организацию?</t>
  </si>
  <si>
    <t>Насколько Вы удовлетворены в целом условиями оказания услуг в организации?</t>
  </si>
  <si>
    <t>средний балл по муниципалитету</t>
  </si>
  <si>
    <t>3.1.</t>
  </si>
  <si>
    <t>3.2.</t>
  </si>
  <si>
    <t>3.3.</t>
  </si>
  <si>
    <t>3.4.</t>
  </si>
  <si>
    <t>3.5.</t>
  </si>
  <si>
    <t>Форма управления организацией</t>
  </si>
  <si>
    <t>Полное название учредителя</t>
  </si>
  <si>
    <t>Краткое название образовательной организации</t>
  </si>
  <si>
    <t>Общее количество групп в образовательной организации</t>
  </si>
  <si>
    <t>Общее количество детей в образовательной организации</t>
  </si>
  <si>
    <t>Количество детей в возрасте 0-1,5 лет</t>
  </si>
  <si>
    <t>Количество детей в возрасте от 1,5- 3 лет</t>
  </si>
  <si>
    <t>Количество детей в возрасте от 3 -7 лет</t>
  </si>
  <si>
    <t>Количество детей иностранных граждан, посещающих ДОО (из общего числа детей посещающих образовательную организацию)</t>
  </si>
  <si>
    <t>Численность детей, посещающих группы общеразвивающей направленности</t>
  </si>
  <si>
    <t>Численность детей, посещающих группы компенсирующей направленности</t>
  </si>
  <si>
    <t>Численность детей, посещающих группы комбинированной направленности</t>
  </si>
  <si>
    <t>Численность детей, посещающих группы кратковременного пребывания</t>
  </si>
  <si>
    <t>Численность детей, посещающих группы другой направленности (указать в начале направленность, затем численность)</t>
  </si>
  <si>
    <t>Имеет ли образовательная организация основную образовательную программу</t>
  </si>
  <si>
    <t>В ООП дошкольной образовательной организации учтены потребности, способности, интересы и инициатива воспитанников ДОО</t>
  </si>
  <si>
    <t>Имеет ли образовательная организация адаптированную основную образовательную программу (АООП)</t>
  </si>
  <si>
    <t>Количество групп, в которых организовано инклюзивное обучение для детей с ОВЗ</t>
  </si>
  <si>
    <t>Имеется ли в образовательной организации логопедическая служба</t>
  </si>
  <si>
    <t>Укажите количество штатных логопедов (указывается количество ставок)</t>
  </si>
  <si>
    <t>Укажите количество логопедических групп</t>
  </si>
  <si>
    <t>Имеется ли логопункт в образовательной организации</t>
  </si>
  <si>
    <t>Укажите количество детей в логопункте</t>
  </si>
  <si>
    <t>При наличии сетевого договора укажите с кем</t>
  </si>
  <si>
    <t>ДОО предусмотрена система работы с инвалидами, предусматривающая комплекс мер по обеспечению доступности образовательных услуг для инвалидов (наличие необходимой документации)</t>
  </si>
  <si>
    <t>Количество адаптированных образовательных программ (АОП)</t>
  </si>
  <si>
    <t>Пространство и его оснащение соответствуют установленным в организации требованиям обеспечения  доступности образовательных услуг для инвалидов</t>
  </si>
  <si>
    <t>Укажите имеющееся оснащение</t>
  </si>
  <si>
    <t>В ДОО осуществляется информационное обеспечение рабочих мест большинства сотрудников (администрации, педагогов)</t>
  </si>
  <si>
    <t>Число сотрудников администрации и педагогов по штату</t>
  </si>
  <si>
    <t>Количество персональных компьютеров</t>
  </si>
  <si>
    <t>Предусмотрено систематическое использование информационных технологий в различных формах образовательной деятельности (в игре, в познавательно-исследовательской деятельности и пр.) во всех образов...</t>
  </si>
  <si>
    <t>Перечислите установленные лицензионные программы для развития детей (например, «Мерсибо»)</t>
  </si>
  <si>
    <t>В ДОО имеются отдельные помещения для организации образовательного процесса</t>
  </si>
  <si>
    <t>Укажите какие помещения</t>
  </si>
  <si>
    <t>Внешняя территория ДОО соответствует требованиям СанПиН и безопасности</t>
  </si>
  <si>
    <t>Укажите наличие мер безопасности</t>
  </si>
  <si>
    <t>Предусмотрены групповые игровые площадки и площадки общего (межгруппового) пользования</t>
  </si>
  <si>
    <t>Укажите имеющиеся площадки</t>
  </si>
  <si>
    <t>Всем детям доступно различное стационарное и мобильное оборудование</t>
  </si>
  <si>
    <t>Перечислите стационарное оборудование</t>
  </si>
  <si>
    <t>Перечислите мобильное оборудование (выносной материал)</t>
  </si>
  <si>
    <t>Общее количество педагогов</t>
  </si>
  <si>
    <t>Количество педагогов, имеющих высшее образование</t>
  </si>
  <si>
    <t>Количество педагогов, имеющих высшую и первую квалификационную категорию</t>
  </si>
  <si>
    <t>Количество педагогов, прошедших курсы повышения квалификации за последние 3 года</t>
  </si>
  <si>
    <t>Общее количество обработанных анкет</t>
  </si>
  <si>
    <t>Количество "5" по пункту "Насколько Вы удовлетворены открытостью, полнотой
  и доступностью о деятельности организации, размещенной на информационных
  стендах в помещении организации и на официал...</t>
  </si>
  <si>
    <t>Количество "4" по пункту "Насколько Вы удовлетворены открытостью, полнотой
  и доступностью о деятельности организации, размещенной на информационных
  стендах в помещении организации и на официал...</t>
  </si>
  <si>
    <t>Количество "3" по пункту "Насколько Вы удовлетворены открытостью, полнотой
  и доступностью о деятельности организации, размещенной на информационных
  стендах в помещении организации и на официал...</t>
  </si>
  <si>
    <t>Количество "2" по пункту "Насколько Вы удовлетворены открытостью, полнотой
  и доступностью о деятельности организации, размещенной на информационных
  стендах в помещении организации и на официал...</t>
  </si>
  <si>
    <t>Количество "1" по пункту "Насколько Вы удовлетворены открытостью, полнотой
  и доступностью о деятельности организации, размещенной на информационных
  стендах в помещении организации и на официал...</t>
  </si>
  <si>
    <t>Количество "5" по пункту "Насколько Вы удовлетворены организацией и содержанием образовательного процесса в детском саду?"</t>
  </si>
  <si>
    <t>Количество "4" по пункту "Насколько Вы удовлетворены организацией и содержанием образовательного процесса в детском саду?"</t>
  </si>
  <si>
    <t>Количество "3" по пункту "Насколько Вы удовлетворены организацией и содержанием образовательного процесса в детском саду?"</t>
  </si>
  <si>
    <t>Количество "2" по пункту "Насколько Вы удовлетворены организацией и содержанием образовательного процесса в детском саду?"</t>
  </si>
  <si>
    <t>Количество "1" по пункту "Насколько Вы удовлетворены организацией и содержанием образовательного процесса в детском саду?"</t>
  </si>
  <si>
    <t>Количество "5" по пункту "Насколько Вы удовлетворены комфортностью условий предоставления услуг в организации (наличие комфортной зоны отдыха (ожидания); наличие и понятность навигации в помещении...</t>
  </si>
  <si>
    <t>Количество "4" по пункту "Насколько Вы удовлетворены комфортностью условий предоставления услуг в организации (наличие комфортной зоны отдыха (ожидания); наличие и понятность навигации в помещении...</t>
  </si>
  <si>
    <t>Количество "3" по пункту "Насколько Вы удовлетворены комфортностью условий предоставления услуг в организации (наличие комфортной зоны отдыха (ожидания); наличие и понятность навигации в помещении...</t>
  </si>
  <si>
    <t>Количество "2" по пункту "Насколько Вы удовлетворены комфортностью условий предоставления услуг в организации (наличие комфортной зоны отдыха (ожидания); наличие и понятность навигации в помещении...</t>
  </si>
  <si>
    <t>Количество "1" по пункту "Насколько Вы удовлетворены комфортностью условий предоставления услуг в организации (наличие комфортной зоны отдыха (ожидания); наличие и понятность навигации в помещении...</t>
  </si>
  <si>
    <t>Количество "5" по пункту "Насколько Вы удовлетворены доброжелательностью и вежливостью работников образовательной организации, обеспечивающих непосредственное оказание услуги при обращении в орган...</t>
  </si>
  <si>
    <t>Количество "4" по пункту "Насколько Вы удовлетворены доброжелательностью и вежливостью работников образовательной организации, обеспечивающих непосредственное оказание услуги при обращении в орган...</t>
  </si>
  <si>
    <t>Количество "3" по пункту "Насколько Вы удовлетворены доброжелательностью и вежливостью работников образовательной организации, обеспечивающих непосредственное оказание услуги при обращении в орган...</t>
  </si>
  <si>
    <t>Количество "2" по пункту "Насколько Вы удовлетворены доброжелательностью и вежливостью работников образовательной организации, обеспечивающих непосредственное оказание услуги при обращении в орган...</t>
  </si>
  <si>
    <t>Количество "1" по пункту "Насколько Вы удовлетворены доброжелательностью и вежливостью работников образовательной организации, обеспечивающих непосредственное оказание услуги при обращении в орган...</t>
  </si>
  <si>
    <t>Количество "5" по пункту "Насколько Вы удовлетворены в целом условиями оказания услуг в организации?"</t>
  </si>
  <si>
    <t>Количество "4" по пункту "Насколько Вы удовлетворены в целом условиями оказания услуг в организации?"</t>
  </si>
  <si>
    <t>Количество "3" по пункту "Насколько Вы удовлетворены в целом условиями оказания услуг в организации?"</t>
  </si>
  <si>
    <t>Количество "2" по пункту "Насколько Вы удовлетворены в целом условиями оказания услуг в организации?"</t>
  </si>
  <si>
    <t>Количество "1" по пункту "Насколько Вы удовлетворены в целом условиями оказания услуг в организации?"</t>
  </si>
  <si>
    <t>Муниципальная</t>
  </si>
  <si>
    <t>Да</t>
  </si>
  <si>
    <t>Нет</t>
  </si>
  <si>
    <t>нет</t>
  </si>
  <si>
    <t>Пандус;</t>
  </si>
  <si>
    <t>Музыкальный зал;</t>
  </si>
  <si>
    <t>Муниципалитет</t>
  </si>
  <si>
    <t>Общая численность детей в возрасте 0-1,5 лет, желающих получить место в дошкольной образовательной организации</t>
  </si>
  <si>
    <t>Общая численность детей в возрасте 1,5-3 лет, желающих получить место в дошкольной образовательной организации</t>
  </si>
  <si>
    <t>Общая численность детей в возрасте 3-7 лет, желающих получить место в дошкольной образовательной организации</t>
  </si>
  <si>
    <t>Проценты</t>
  </si>
  <si>
    <r>
      <t xml:space="preserve">3 балла </t>
    </r>
    <r>
      <rPr>
        <b/>
        <sz val="10"/>
        <rFont val="Times New Roman"/>
        <family val="1"/>
        <charset val="204"/>
      </rPr>
      <t xml:space="preserve">- </t>
    </r>
    <r>
      <rPr>
        <sz val="10"/>
        <rFont val="Times New Roman"/>
        <family val="1"/>
        <charset val="204"/>
      </rPr>
      <t>80-100%
2 балла - 60-80%
1 балл. - 40-60%
0 баллов - менее 40%</t>
    </r>
  </si>
  <si>
    <r>
      <t xml:space="preserve">1 балл </t>
    </r>
    <r>
      <rPr>
        <b/>
        <sz val="10"/>
        <rFont val="Times New Roman"/>
        <family val="1"/>
        <charset val="204"/>
      </rPr>
      <t xml:space="preserve">- </t>
    </r>
    <r>
      <rPr>
        <sz val="10"/>
        <rFont val="Times New Roman"/>
        <family val="1"/>
        <charset val="204"/>
      </rPr>
      <t>100%
0 баллов – менее 100%</t>
    </r>
  </si>
  <si>
    <r>
      <t xml:space="preserve">3 балла </t>
    </r>
    <r>
      <rPr>
        <b/>
        <sz val="10"/>
        <rFont val="Times New Roman"/>
        <family val="1"/>
        <charset val="204"/>
      </rPr>
      <t xml:space="preserve">- </t>
    </r>
    <r>
      <rPr>
        <sz val="10"/>
        <rFont val="Times New Roman"/>
        <family val="1"/>
        <charset val="204"/>
      </rPr>
      <t>0%
2 балла - 0-10%
1 балл - 10-15%
0 баллов - более 15%</t>
    </r>
  </si>
  <si>
    <t>5 баллов - 100%
4 балла - 90-100%
3 балла - 80-90%
2 балла - 70-80%
1 балл - 60-70%
0 баллов - менее 50%</t>
  </si>
  <si>
    <t>Общее количество</t>
  </si>
  <si>
    <t>Песочницы закрываются крышками;Территория огорожена по периметру полностью;Наличие видеонаблюдения по периметру территории;</t>
  </si>
  <si>
    <t>Огород;</t>
  </si>
  <si>
    <t>Муниципальное автономное дошкольное образовательное учреждение "Детский сад №3" Озерского муниципального округа</t>
  </si>
  <si>
    <t>МАДОУ "детский сад №3"тОзерского муниципального округа</t>
  </si>
  <si>
    <t>-</t>
  </si>
  <si>
    <t>Музыкальный зал;Физкультурный зал;комната "Русской старины";</t>
  </si>
  <si>
    <t xml:space="preserve">Игровые комплексы, горки, песочницы, качели, игровые элементы, беседка </t>
  </si>
  <si>
    <t>Мячи, скакалки, ведра, лопатки, грабли, лейки, кегли, обручи, машины</t>
  </si>
  <si>
    <t>Муниципальное автономное дошкольное образовательное учреждение «Детский сад №4 поселка Мальцево Озерского района Калининградской области»</t>
  </si>
  <si>
    <t>МАДОУ "Детский сад №4 поселка Мальцево"</t>
  </si>
  <si>
    <t>Песочницы закрываются крышками;Территория огорожена по периметру полностью;Наличие видеонаблюдения по периметру территории;Свободный доступ на территорию отсутствует;</t>
  </si>
  <si>
    <t>Спортплощадка;Огород;</t>
  </si>
  <si>
    <t>Горка, песочница, качели, карусель.</t>
  </si>
  <si>
    <t>мячи, машинки, обручи, скакалки, наборы для игр с песком (ведерки, лопатки, и т.д.)</t>
  </si>
  <si>
    <t>Муниципальное автономное общеобразовательное учреждение  "Основная общеобразовательная школа поселка Ушаково"</t>
  </si>
  <si>
    <t>МАОУ ООШ п.Ушаково</t>
  </si>
  <si>
    <t>Пандус;Маркеры для слабовидящих;</t>
  </si>
  <si>
    <t>Песочницы закрываются крышками;Территория огорожена по периметру полностью;Наличие охраны;Наличие видеонаблюдения по периметру территории;Свободный доступ на территорию отсутствует;</t>
  </si>
  <si>
    <t>столы, стулья, шкафы для раздевания, кровати, игровая детская мебель</t>
  </si>
  <si>
    <t>игрушки</t>
  </si>
  <si>
    <t>Муниципальное автономное дошкольное образовательное учреждение "Детский сад №1"Солнышко" г. Озерска</t>
  </si>
  <si>
    <t>МАДОУ "Д/с №1 "Солнышко"</t>
  </si>
  <si>
    <t>логопедическая группа - 34</t>
  </si>
  <si>
    <t>1. Центр развития творчества детей и юношества г. Озерск  2. Озерская средняя школа им. Д. Тарасова</t>
  </si>
  <si>
    <t>Пандус;Маркеры для слабовидящих; Электронные обучающие материалы (игры и презентации) Тренажёр для ног. Декоративно-развивающая панель «Дерево». Интерактивная светозвуковая панель. Балансировочная доска с лабиринтом. Сухой бассейн. Цветные и сух Набор цветного песка. Световой проектор «Луна». Набор лабиринтов для опорно-двигательного аппарата. Настенный модуль для упр. в развитии запястья. Дидактический лабиринт. Набор из 8 массажных мячиков.  Массажные коврики. Стол СИ-1 рабочий для инвалидов-колясочников регулируемый по высоте. Комплект реабилитационных материалов «Тоша &amp; Co». Азбука разборная по Брайлю. Набор тактильных букв и цифр. Тифлоприбор «Графика».  Планшет для рисования А4 +25 листов для рисования.  Шашки тактильные. Видеоувеличитель портативный. Тактильно обучающая панель. Текстурированное домино. ;</t>
  </si>
  <si>
    <t xml:space="preserve">http://pedlib.ru/ - Педагогическая библиотека http://allforchildren.ru/ - Всё для детей
http://www.schoolforbaby.ru/ - загадки, сценарии, праздники
http://playroom.com.ru/ - материалы для организации детского досуга
http://www.i-gnom.ru/ - «Гномик» - информация о познавательном развитии дошкольника
http://viki.rdf.ru/ - Детские электронные презентации и книги
http://sibmama.ru/ - Презентации для детей
http://tmntpk.ucoz.ru/ - Презентации для дошкольников
http://900igr.net/ - игры и презентации для детей 
</t>
  </si>
  <si>
    <t>Музыкальный зал;Физкультурный зал;Спортивный зал;Тренажерный зал.  Методический кабинет. Кабинеты логопеда. кабинеты психолога.;</t>
  </si>
  <si>
    <t>Песочницы закрываются крышками;Территория огорожена по периметру полностью;Наличие охраны;Наличие видеонаблюдения по периметру территории;Свободный доступ на территорию отсутствует;Наличие кнопки вызова у калитки;</t>
  </si>
  <si>
    <t>Спортплощадка;Спортиво-игровой комплекс для детей-инвалидов.;</t>
  </si>
  <si>
    <t xml:space="preserve">Музыкальный центр Panasonic SC-VKX80EE-K						
Телевизор ЖК LG 42LM620S						
Интерактивная воздушно-пузырьковая панель малая с пультом управления						
Планшетный компьютер 7" ASUS ZenPad C 7.0 (Z170CG)						
Беседка ДЕ-1						
Магнитный конструктор "MAGFORMER Принцесса"						
Игровой модуль "Корабль"						
Стенка Уголок природы												
Комплекс "Лесная сказка"						
Конструктор детский напольный из дерева "Город"																						
Балансир одинарный						
Качели одинарные						
Тренажер						
Магнитный конструктор "MAGFORMER Сила звука"						
Стол для творчества
Пазл Евразия в рамке
Пазл Леопарды в рамке
Пазл Лисята в рамке
Пальчиковый театр Колобок
Пальчиковый театр Репка
Пальчиковый театр Репка 2
Пожарная машина
Полка для детской комнаты "Домик"
Развивающая игра "Шнуровка средняя", 3 см
Развивающая игра DODO Вкусности
Развивающая игра DODO Инструменты
Развивающая игра DODO Путешествие
Развивающая игра DODO Супермаркет
Развивающая игра VLADI TOYS Ассоциации На прогулке
Развивающая игра VLADI TOYS Ассоциации Противоположности
Развивающая игра VLADI TOYS Ассоциации Цвета и фигуры
Развивающая игра VLADI TOYS Времена года
Развивающая игра VLADI TOYS Ферма
Развивающая игра WOODLAND Доски Сегена
Развивающая игра Математика на магнитах
Развивающая игра на магнитах "Мишка и его профессии"
Развивающая игра ШУША Съедобное-несъедобное
Рамка-вкладыш "Геометрическая мозаика"
Рамка-вкладыш Лесные животные
Рамка-вкладыш Монтессори геометрия
Счеты в коробке
Трактор с ковшом и полуприцепом
Трактор-экскаватор Алтай
Трактор-экскаватор Мастер
Трехосный автомобиль--самосвал
Цветная тканевая дорожка с набором аксессуаров для развития сенсорного восприятия и мелкой моторики
Цветные кубики + карточки МАЛЕНЬКИЕ (3*3см)
Шапочка Белочка
Шапочка Волк
Шапочка Ёжик
Шапочка Зайчик
Шапочка Лисичка
Шапочка Лягушка
Шарики игольчатые
Ширма для кукольного театра с декорациями
Школа семи гномов 1-2 года, полный годовой курс (12 книг в картонной вкладкой)
Школа семи гномов 2-3 года, полный годовой курс (12 книг в картонной вкладкой)
Школа семи гномов 3-4 года, полный годовой курс (12 книг в картонной вкладкой)
Школа семи гномов 4-5 лет, полный годовой курс (12 книг в картонной вкладкой)
Школа семи гномов 6-7 лет, полный годовой курс (12 книг в картонной вкладкой)
Шнуровка "Ферма"
Интерактивный стенд
Интерактивный стол
Стол игровой
Стол-парта
Табло информационное
Тактильная акустическая панель
Тактильная панель
Тактильно развивающая панель
Доска классная (зеленая).
Конструктор.
Конструктор Brickmaster 101 Замок (514 деталей).
Конструктор Brickmaster 102 Садик (288 деталей).
Конструктор Brickmaster 104 Собор 5в1 (489 деталей).
Конструктор Brickmaster 301 Печка (103 деталей).
Конструктор Агарповой (95 элементов).
Конструктор детский "Город".
Конструктор детский "Строитель" настольный (150 элементов).
Конструктор детский напольный из дерева (126 элементов).
Конструктор детский настольный из дерева "Городок".
Магнитный конструктор "MAGFORMER Zoo Racing Set".
Магнитный конструктор "MAGFORMER Принцесса".
Магнитный конструктор "MAGFORMER Сила звука".
Магнитный конструктор MAGFORMER "Башня с часами".
Магнитный конструктор MAGFORMER "Популярное волшебство".
Магнитный конструктор MAGFORMER "Увлекательная математика".
Магнитный конструктор MAGFORMER "Четвероногие друзья".
Магнитный конструктор MAGFORMER "Шагающий робот".
Набор для творчества.
Стелаж "Замок".
Стол - парта детский регулируемый.
Строительный набор НЕКУБИКИ.
Стул детский на металлокаркасе.
Чемоданчик психолога.
Фотоаппарат Canon с SD.
Стол компьютерный 1000 Ольха.
Стол компьютерный 1600 Ольха.
Стелаж 1700*400*1060мм.
Смесь для строительства "БрикМастер".
Костюмы для танца.
Платье для танца.
Конструктор детский напольный из дерева "Город".
Игра малая настольная.
Игра-шнуровка.
Игрушка ВУЛАДЫШИ-ЦИЛИНДРЫ.
Конструктор.
Конструктор геометрический "Построй свой город" 51 деталь .
			</t>
  </si>
  <si>
    <t>Треннажер мини-твистер детский LEM-KTD 1						
Конструктор детский "Строитель" настольный 95 элементов						
Конструктор детский "Строитель" настольный 95 элементов						
Конструктор геометрический "Построй свой город" 85 деталей						
Конструктор геометрический "Построй свой город" 85 деталей в деревянном ящике						
Стул детский на металлокаркасе						
Конструктор геометрический "Построй свой город" 51 деталь в деревянном ящике						
Конструктор геометрический"Построй свой город"51деталь в дер.ящ(окрашено 20 дет)						
Конструктор геометрический "Построй свой город" 51 деталь						
Конструктор геометрический "Построй свой город" 51 деталь в деревянном ящике						
Конструктор Brickmaster 301 Печка (103 деталей)						
Конструктор Brickmaster 104 Собор 5в1 (489 деталей)						
Конструктор Brickmaster 102 Садик (288 деталей)						
Мольберт "ДЭМИ" железный, 2-х сторонний						
Качалка на пружине						
Балансир						
Интерактивный стол						
Конструктор детский "Город"
Песочница с крышкой П-1 эк						
Горка отдельностоящая (поликарбонат)						
Горка отдельностоящая (поликарбонат)						
Пуф Крабик						
Пуф Крабик						
Качалка Якорь						
Пуф Осьминожка						
Пуф Осьминожка						
Зеркальное панно с фиброоптическими нитями "Разноцветный дождь"						
Доска магнитно-маркерная						
Дидактическая панель "Рыбка"						
Спортивный комплекс "СГК-1"						
Стол световой для рисования песком (бук)						
Конструктор крупноблочный "Биг Блок" с крышей						
Конструктор крупноблочный "Биг Блок" с крышей						
Вестибулярный тренажер						
Велотренажер						
Экран для проектора						
Знаки дорожного движения (набор напольный деревянный)	
"Азбука Детской безопасности" электронный звуковой плакат "Знаток"
USB Flash Drive 32GB USB 2.0
USB Flash Drive 32GB USB 3.0
USB флэш-карта 32GB
Автомобиль--самосвал + экскаватор колесный (в сеточке)
Автомобиль-джип "Защитник-сафари"
Автомобиль-кран с поворотной платформой
Автомобиль-кран с поворотной платформой
Автомобиль-самосвал с резиновыми колёсами
Антистеплер
Атлас плательный h=1,6 м
Балалайка игрушечная
Барабанчик
Буксир Лагуна и кораблик
Гармонь меховая Елочка
Гигантская лупа Моя первая лаборатория
Говорящая азбука "Знаток"
Дидактическая игра Выращиваем урожай
Дидактическая кукла девочка
Дидактическая кукла мальчик
Дидактический набор в коробке 160 дет.
Дудочка детска
Желтый квадрат "Продень в колечко"
Жилет с 32 пуговицами и съемными деталями
Закладки пластиковые
Игра Заплети косичку
Игра магнитная "Домашние любимцы"
Игра магнитная "Мы едем-едем-едем"
Игра магнитная "Фрукты"
Игра Набрось кольцо
Игровой набор "Домашние питомцы"
Игровой набор "Животные леса"
Игровой набор "Лаборатория пришельцев. Бурлящий кокон"
Игровой набор "Лаборатория пришельцев. Реактор "Монстровыжималка"
Игровой набор "Обитатели океана"
Игровой набор Весы и набор продуктов
Игровой набор детские шахматы
Игровой набор Золушка
Игровой набор продуктов "Овощи и фрукты. Большая сортировка"
Игровой набор Продуктовая корзина
Игровой набор Фрукты и овощи в сетке
Игровой уголок Магазин
Игровой уголок Поликлиника
Игрушка Лошадка "Вороной"
Интерактивное пособие Животный мир
Интерактивное пособие Изучаем мир
Интерактивное пособие Планета Земля
Интерактивное пособие Энциклопедия
Кнопка "Ответ готов!"
Коврик Пазл Цирк 30х30 см
Кольцо резиновое с шипами, 130 мм
Конструктор "Изобретатель" - "Качели №2 + шуруповерт"
Конструктор CLICK (175 деталей)
Конструктор деревянный с магнитами 4 в 1
Корзина с крышкой, 60 литров
Костюм ВОВ девочка
Костюм ВОВ мальчик
Ксилофон деревянный
Кубики Stacking Tower
Кубики Профессии
Кубики Смешные человечки
Кукла Анастасия (озвученная)
Кукла Василина Гжель
Кукла Василина Хохлома
Кукла Врач
Кукла Ирина 35 см
Кукла Карапуз девочка
Ковер интерактивный игровой "Мини город" 200*200 см
Ковер интерактивный игровой "Трафик" 160*230 см зеленый
Комплекс диагностики
Комплекс для работы логопеда
Комплекс для работы психолога
Конструктор
Конструктор Базовый набор LEGO Education WEDO 2.0
Конструктор Космос и аэропорт Lego				
Стол игровой</t>
  </si>
  <si>
    <t>Муниципальное автономное общеобразовательное учреждение «Гавриловская средняя школа им.Г.Крысанова»</t>
  </si>
  <si>
    <t>Спортплощадка;</t>
  </si>
  <si>
    <t>Гавриловская средняя школа им.Г.Крысанова</t>
  </si>
  <si>
    <t xml:space="preserve">Карусель	
Детский спортивный комплекс	
Детский игровой комплекс	
Интерактивный домик	
Игровой комплекс "Сити"	
Песочница с крышкой П-1	
качели балансир 1201	
горка 1402	
Балансир МК-20	
Качалка К-3	
Качалка на пружине МК-21	
Качалка на пружине МК-21	
Спортивный элемент Змейка	
Спортивное бревно </t>
  </si>
  <si>
    <t>ведерки. лопатки, мячи, кегли, скакалки, обручи, детские тачанки. ворота, кубики, самокаты. ракетки .</t>
  </si>
  <si>
    <t>Муниципальное автономное общеобразовательное учреждение  "Новостроевская средняя общеобразовательная школа"</t>
  </si>
  <si>
    <t>Новостроевская средняя школа</t>
  </si>
  <si>
    <t>Музыкальный зал;мини-музей;</t>
  </si>
  <si>
    <t>Песочницы закрываются крышками;Территория огорожена по периметру полностью;Наличие видеонаблюдения по периметру территории;Свободный доступ на территорию отсутствует;Наличие кнопки вызова у калитки;</t>
  </si>
  <si>
    <t>групповые площадки;</t>
  </si>
  <si>
    <t>физкультурное оборудование, малые игровые формы</t>
  </si>
  <si>
    <t xml:space="preserve">Игрушки - предметы оперирования 
 Для игр на   ловкость, для общеразвивающих упражнений      
</t>
  </si>
  <si>
    <t>Муниципальное автономное общеобразовательное учреждение "Основная общеобразовательная школа поселка Ново-Гурьевское"</t>
  </si>
  <si>
    <t>МАОУ ООШ п. Ново-Гурьевское</t>
  </si>
  <si>
    <t>Музыкальный зал;Физкультурный зал;</t>
  </si>
  <si>
    <t>Машинка для организации сюжетно-ролевых игр, дорожка-змейка, качалки на пружине, качели на металлической стойке, горки, домик-беседка, скамейки</t>
  </si>
  <si>
    <t>мячи, наборы для песочницы</t>
  </si>
  <si>
    <t>*В муниципальном образовании Озерский муниципальный округ отсутствуют частные организации , оказывающие услуги по дошкольному образованию</t>
  </si>
  <si>
    <t>*В муниципальном образовании Озерский муниципальный округ  дети иностранных граждан не посещают дошкольные образовательные учреждения</t>
  </si>
  <si>
    <t xml:space="preserve"> В муниципальном образовании Озерский муниципальный округ отсутствует очередь для получения услуги по дошкольному образованию  для возраста 0-1,5 лет</t>
  </si>
  <si>
    <t xml:space="preserve"> В муниципальном образовании Озерский муниципальный округотсутствует очередь для получения услуги по дошкольному образованию  для возраста 1,5-3 лет  </t>
  </si>
  <si>
    <t xml:space="preserve"> В муниципальном образовании отсутствует Озерский муниципальный округ отсутствует очередь для получения услуги по дошкольному образованию  для возраста 3 -7лет  </t>
  </si>
  <si>
    <t>*Удельный вес численности детей, посещающих группы различной
направленности, в общей численности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составляет 98%</t>
  </si>
  <si>
    <t>*Доля групп от общего числа, в которых организовано инклюзивное обучение для детей с ОВЗ составляет 11,1% ,3 группы находятся в МАДОУ "Д/с №1 "Солнышко" используется АООП ТНР на основе  примерной ОПН.В. Нищевой и Примерной основной образовательной программы для детей с тяжелыми нарушениями речи (общим недоразвитием речи) Т.Б. Филичевой, Г.В</t>
  </si>
  <si>
    <t>*  2 логопедических группы находятся на базе  МАДОУ "Д/с№1 "Солнышко". 34 воспитанника МАДОУ посещают логопедические группы .Коррекционная работа в логопедических пунктах строится по АООП ДО детей с ТНР, которая разработана с учетом Примерной основной образовательной программы для детей с тяжелыми нарушениями речи (общим недоразвитием речи) Н.В. Нищевой и Примерной основной образовательной программы для детей с тяжелыми нарушениями речи (общим недоразвитием речи) Т.Б. Филичевой, Г.В. Чиркиной.</t>
  </si>
  <si>
    <t>*100% созданы условия для детей- инвалидов и малобильных групп детей в МАДОУ "Д/с№1 "Солнышко и частично во всех 6 дошкольных учреждений, имеется необходимое оборудование Пандус;Маркеры для слабовидящих; Электронные обучающие материалы (игры и презентации) Тренажёр для ног. Декоративно-развивающая панель «Дерево». Интерактивная светозвуковая панель. Балансировочная доска с лабиринтом. Сухой бассейн. Цветные и сух Набор цветного песка. Световой проектор «Луна». Набор лабиринтов для опорно-двигательного аппарата. Настенный модуль для упр. в развитии запястья. Дидактический лабиринт. Набор из 8 массажных мячиков.  Массажные коврики. Стол СИ-1 рабочий для инвалидов-колясочников регулируемый по высоте. Комплект реабилитационных материалов «Тоша &amp; Co». Азбука разборная по Брайлю. Набор тактильных букв и цифр. Тифлоприбор «Графика».  Планшет для рисования А4 +25 листов для рисования.  Шашки тактильные. Видеоувеличитель портативный. Тактильно обучающая панель. Текстурированное домино.</t>
  </si>
  <si>
    <t>*в Озерском муниципальном округе нет учреждений, находящихся в аварийном состоянии</t>
  </si>
  <si>
    <t>в Озерском муниципальном округе нет учреждений, требующих капитального ремонта</t>
  </si>
  <si>
    <t>*Для увеличения доли родителей, удовлетворенных качеством дошкольного образования, необходимо:1. Проведение проблемно-ориентированного анализа деятельности
ОО по качеству дошкольного образования.2.Способствовать увеличению доли включения родителей в воспитательно-образовательный процесс детского сада,с целью повышения их компетенции в
вопросах воспитания и образования</t>
  </si>
  <si>
    <r>
      <t>*</t>
    </r>
    <r>
      <rPr>
        <sz val="10"/>
        <rFont val="Times New Roman"/>
        <family val="1"/>
        <charset val="204"/>
      </rPr>
      <t>в 2-х дошкольных ОО на системной основе используются информационные технологии в  различных формах образовательной деятельности.Необходимо: расширить сеть дошкольных учреждений с использоанием  информационных технологий в дошкольной организации на системной основе за счет приобретения ПК и внедрения их в образовательный процесс</t>
    </r>
  </si>
  <si>
    <t>*1.Мотивировать педагогов на получение высшего педагогического образования по специальности "Педагог дошкольного учреждения"  2. Привлекать молодые кадры с высшим образованием для работы в дошкольных организациях округа. 17 педагогов-из 40 имеют высшее образование, что составляет 42,5%</t>
  </si>
  <si>
    <r>
      <t>*</t>
    </r>
    <r>
      <rPr>
        <sz val="10"/>
        <rFont val="Times New Roman"/>
        <family val="1"/>
        <charset val="204"/>
      </rPr>
      <t>Способствовать организации  предметно- пространственной среды вне групповых помещений,спортивных площадок в МАДОУ д/с №4 Гавриловской средней школе  за счет: -включения ОО в проект, изготовления смет на оборудование спортивных площадок, проведения торгов; - оборудования предметно- пространственной среды в спальне, помещении для раздевания</t>
    </r>
  </si>
  <si>
    <t>*1.Мотирвировать педагогов на повышение квалификационной  категории через участие в конкурсах и мероприятиях различной направленности, проводимых на разных,  уровнях.2.Спообствовать в организации мероприятий для передачи педагогического опыта через проведение семинаров на уровне муниципалитета, участия в семинарах на уровне региона. 27 педагогов из 40 имеют высшую квалификационную категорию, что составляет 67,5%</t>
  </si>
  <si>
    <t>*38 педагогов из 40  прошли курсы повышения квалификации за последние 3 года, что составляет 95%</t>
  </si>
  <si>
    <t>Озёрский муниципальный  округ</t>
  </si>
</sst>
</file>

<file path=xl/styles.xml><?xml version="1.0" encoding="utf-8"?>
<styleSheet xmlns="http://schemas.openxmlformats.org/spreadsheetml/2006/main">
  <fonts count="9">
    <font>
      <sz val="10"/>
      <name val="Arial"/>
      <family val="2"/>
      <charset val="204"/>
    </font>
    <font>
      <sz val="10"/>
      <color rgb="FF000000"/>
      <name val="Times New Roman"/>
      <family val="1"/>
      <charset val="204"/>
    </font>
    <font>
      <sz val="10"/>
      <name val="Times New Roman"/>
      <family val="1"/>
      <charset val="204"/>
    </font>
    <font>
      <b/>
      <sz val="10"/>
      <color rgb="FF000000"/>
      <name val="Times New Roman"/>
      <family val="1"/>
      <charset val="204"/>
    </font>
    <font>
      <b/>
      <sz val="10"/>
      <name val="Times New Roman"/>
      <family val="1"/>
      <charset val="204"/>
    </font>
    <font>
      <sz val="8"/>
      <color rgb="FF000000"/>
      <name val="Times New Roman"/>
      <family val="1"/>
      <charset val="204"/>
    </font>
    <font>
      <b/>
      <sz val="11"/>
      <color theme="0"/>
      <name val="Calibri"/>
      <family val="2"/>
      <scheme val="minor"/>
    </font>
    <font>
      <b/>
      <sz val="10"/>
      <name val="Arial"/>
      <family val="2"/>
      <charset val="204"/>
    </font>
    <font>
      <sz val="10"/>
      <name val="Arial"/>
      <family val="2"/>
      <charset val="204"/>
    </font>
  </fonts>
  <fills count="5">
    <fill>
      <patternFill patternType="none"/>
    </fill>
    <fill>
      <patternFill patternType="gray125"/>
    </fill>
    <fill>
      <patternFill patternType="solid">
        <fgColor rgb="FFFFFFFF"/>
        <bgColor indexed="64"/>
      </patternFill>
    </fill>
    <fill>
      <patternFill patternType="solid">
        <fgColor theme="4"/>
        <bgColor theme="4"/>
      </patternFill>
    </fill>
    <fill>
      <patternFill patternType="solid">
        <fgColor theme="4" tint="0.79998168889431442"/>
        <bgColor theme="4" tint="0.79998168889431442"/>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4">
    <xf numFmtId="0" fontId="0" fillId="0" borderId="0"/>
    <xf numFmtId="0" fontId="8" fillId="0" borderId="0"/>
    <xf numFmtId="0" fontId="7" fillId="0" borderId="1">
      <alignment horizontal="center" vertical="center" wrapText="1"/>
    </xf>
    <xf numFmtId="0" fontId="7" fillId="0" borderId="1" applyFont="0">
      <alignment horizontal="center" vertical="center"/>
    </xf>
  </cellStyleXfs>
  <cellXfs count="107">
    <xf numFmtId="0" fontId="0" fillId="0" borderId="0" xfId="0"/>
    <xf numFmtId="0" fontId="0" fillId="0" borderId="0" xfId="0" applyAlignment="1">
      <alignment horizontal="left" vertical="top"/>
    </xf>
    <xf numFmtId="0" fontId="3" fillId="0" borderId="1" xfId="0" applyFont="1" applyBorder="1" applyAlignment="1">
      <alignment horizontal="left" vertical="top" wrapText="1"/>
    </xf>
    <xf numFmtId="0" fontId="1" fillId="0" borderId="1" xfId="0" applyFont="1" applyBorder="1" applyAlignment="1">
      <alignment horizontal="left" vertical="top" wrapText="1"/>
    </xf>
    <xf numFmtId="0" fontId="1" fillId="2" borderId="1" xfId="0" applyFont="1" applyFill="1"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0" fontId="1" fillId="2" borderId="2" xfId="0" applyFont="1" applyFill="1" applyBorder="1" applyAlignment="1">
      <alignment horizontal="left" vertical="top" wrapText="1"/>
    </xf>
    <xf numFmtId="49" fontId="1" fillId="0" borderId="1" xfId="0" applyNumberFormat="1" applyFont="1" applyBorder="1" applyAlignment="1">
      <alignment horizontal="center" vertical="top" wrapText="1"/>
    </xf>
    <xf numFmtId="49" fontId="1" fillId="0" borderId="6" xfId="0" applyNumberFormat="1" applyFont="1" applyBorder="1" applyAlignment="1">
      <alignment vertical="top" wrapText="1"/>
    </xf>
    <xf numFmtId="0" fontId="1" fillId="0" borderId="7" xfId="0" applyFont="1" applyBorder="1" applyAlignment="1">
      <alignment vertical="top" wrapText="1"/>
    </xf>
    <xf numFmtId="0" fontId="1" fillId="0" borderId="7" xfId="0" applyFont="1" applyBorder="1" applyAlignment="1">
      <alignment horizontal="left" vertical="top" wrapText="1"/>
    </xf>
    <xf numFmtId="49" fontId="1" fillId="0" borderId="1" xfId="0" applyNumberFormat="1" applyFont="1" applyBorder="1" applyAlignment="1">
      <alignment vertical="top" wrapText="1"/>
    </xf>
    <xf numFmtId="49" fontId="1" fillId="2" borderId="1" xfId="0" applyNumberFormat="1"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2" xfId="0" applyFont="1" applyBorder="1" applyAlignment="1">
      <alignment horizontal="left" vertical="top" wrapText="1"/>
    </xf>
    <xf numFmtId="0" fontId="3" fillId="0" borderId="2" xfId="0" applyFont="1" applyBorder="1" applyAlignment="1">
      <alignment horizontal="left" vertical="top" wrapText="1"/>
    </xf>
    <xf numFmtId="0" fontId="2" fillId="0" borderId="1" xfId="0" applyFont="1" applyBorder="1" applyAlignment="1">
      <alignment horizontal="left" vertical="top"/>
    </xf>
    <xf numFmtId="0" fontId="0" fillId="0" borderId="1" xfId="0" applyBorder="1" applyAlignment="1">
      <alignment horizontal="left" vertical="top"/>
    </xf>
    <xf numFmtId="49" fontId="1" fillId="0" borderId="5" xfId="0" applyNumberFormat="1" applyFont="1" applyBorder="1" applyAlignment="1">
      <alignment vertical="top" wrapText="1"/>
    </xf>
    <xf numFmtId="0" fontId="1" fillId="2" borderId="1" xfId="0" applyFont="1" applyFill="1" applyBorder="1" applyAlignment="1">
      <alignment horizontal="left" vertical="top" wrapText="1"/>
    </xf>
    <xf numFmtId="0" fontId="1" fillId="0" borderId="2" xfId="0" applyFont="1" applyBorder="1" applyAlignment="1">
      <alignment horizontal="center" vertical="top" wrapText="1"/>
    </xf>
    <xf numFmtId="0" fontId="3" fillId="0" borderId="3" xfId="0" applyFont="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center" vertical="top" wrapText="1"/>
    </xf>
    <xf numFmtId="0" fontId="2" fillId="0" borderId="0" xfId="0" applyFont="1" applyAlignment="1">
      <alignment wrapText="1"/>
    </xf>
    <xf numFmtId="0" fontId="0" fillId="4" borderId="15" xfId="0" applyNumberFormat="1" applyFont="1" applyFill="1" applyBorder="1"/>
    <xf numFmtId="0" fontId="0" fillId="4" borderId="15" xfId="0" quotePrefix="1" applyNumberFormat="1" applyFont="1" applyFill="1" applyBorder="1"/>
    <xf numFmtId="0" fontId="0" fillId="4" borderId="16" xfId="0" quotePrefix="1" applyNumberFormat="1" applyFont="1" applyFill="1" applyBorder="1"/>
    <xf numFmtId="0" fontId="0" fillId="0" borderId="15" xfId="0" applyNumberFormat="1" applyFont="1" applyBorder="1"/>
    <xf numFmtId="0" fontId="0" fillId="0" borderId="15" xfId="0" quotePrefix="1" applyNumberFormat="1" applyFont="1" applyBorder="1"/>
    <xf numFmtId="0" fontId="0" fillId="0" borderId="16" xfId="0" quotePrefix="1" applyNumberFormat="1" applyFont="1" applyBorder="1"/>
    <xf numFmtId="0" fontId="6" fillId="3" borderId="15" xfId="0" applyNumberFormat="1" applyFont="1" applyFill="1" applyBorder="1" applyAlignment="1">
      <alignment textRotation="90" wrapText="1"/>
    </xf>
    <xf numFmtId="0" fontId="6" fillId="3" borderId="16" xfId="0" applyNumberFormat="1" applyFont="1" applyFill="1" applyBorder="1" applyAlignment="1">
      <alignment textRotation="90" wrapText="1"/>
    </xf>
    <xf numFmtId="0" fontId="0" fillId="0" borderId="0" xfId="0" applyAlignment="1">
      <alignment textRotation="90" wrapText="1"/>
    </xf>
    <xf numFmtId="0" fontId="7" fillId="0" borderId="0" xfId="0" applyFont="1" applyAlignment="1">
      <alignment horizontal="center" vertical="center"/>
    </xf>
    <xf numFmtId="0" fontId="7" fillId="0" borderId="0" xfId="0" applyFont="1" applyAlignment="1">
      <alignment horizontal="left" vertical="top"/>
    </xf>
    <xf numFmtId="0" fontId="7" fillId="0" borderId="0" xfId="0" applyFont="1" applyAlignment="1">
      <alignment horizontal="center" vertical="top"/>
    </xf>
    <xf numFmtId="0" fontId="4" fillId="0" borderId="0" xfId="0" applyFont="1" applyAlignment="1">
      <alignment horizontal="left" vertical="top"/>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2" fontId="7"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1" fontId="7" fillId="0" borderId="1" xfId="0" applyNumberFormat="1" applyFont="1" applyBorder="1" applyAlignment="1">
      <alignment horizontal="center" vertical="center"/>
    </xf>
    <xf numFmtId="0" fontId="1" fillId="2" borderId="1" xfId="0" applyFont="1" applyFill="1" applyBorder="1" applyAlignment="1">
      <alignment horizontal="right" vertical="top" wrapText="1"/>
    </xf>
    <xf numFmtId="0" fontId="1" fillId="0" borderId="1" xfId="0" applyFont="1" applyBorder="1" applyAlignment="1">
      <alignment horizontal="left" vertical="top" wrapText="1"/>
    </xf>
    <xf numFmtId="0" fontId="2" fillId="0" borderId="17" xfId="0" applyFont="1" applyBorder="1" applyAlignment="1">
      <alignment horizontal="center" vertical="top"/>
    </xf>
    <xf numFmtId="0" fontId="0" fillId="0" borderId="1" xfId="0" applyBorder="1" applyAlignment="1">
      <alignment horizontal="left" vertical="top" wrapText="1"/>
    </xf>
    <xf numFmtId="0" fontId="0" fillId="0" borderId="0" xfId="0" applyAlignment="1">
      <alignment horizontal="left" vertical="top" wrapText="1"/>
    </xf>
    <xf numFmtId="0" fontId="0" fillId="0" borderId="18" xfId="0" applyNumberFormat="1" applyFont="1" applyBorder="1"/>
    <xf numFmtId="0" fontId="0" fillId="0" borderId="18" xfId="0" quotePrefix="1" applyNumberFormat="1" applyFont="1" applyBorder="1"/>
    <xf numFmtId="0" fontId="0" fillId="4" borderId="18" xfId="0" quotePrefix="1" applyNumberFormat="1" applyFont="1" applyFill="1" applyBorder="1"/>
    <xf numFmtId="0" fontId="0" fillId="0" borderId="19" xfId="0" quotePrefix="1" applyNumberFormat="1" applyFont="1" applyBorder="1"/>
    <xf numFmtId="0" fontId="0" fillId="0" borderId="20" xfId="0" applyNumberFormat="1" applyFont="1" applyBorder="1"/>
    <xf numFmtId="0" fontId="0" fillId="0" borderId="20" xfId="0" quotePrefix="1" applyNumberFormat="1" applyFont="1" applyBorder="1"/>
    <xf numFmtId="0" fontId="0" fillId="4" borderId="20" xfId="0" quotePrefix="1" applyNumberFormat="1" applyFont="1" applyFill="1" applyBorder="1"/>
    <xf numFmtId="0" fontId="0" fillId="0" borderId="21" xfId="0" quotePrefix="1" applyNumberFormat="1" applyFont="1" applyBorder="1"/>
    <xf numFmtId="0" fontId="0" fillId="4" borderId="1" xfId="0" applyNumberFormat="1" applyFont="1" applyFill="1" applyBorder="1"/>
    <xf numFmtId="0" fontId="0" fillId="4" borderId="1" xfId="0" quotePrefix="1" applyNumberFormat="1" applyFont="1" applyFill="1" applyBorder="1"/>
    <xf numFmtId="0" fontId="0" fillId="0" borderId="15" xfId="0" quotePrefix="1" applyNumberFormat="1" applyBorder="1"/>
    <xf numFmtId="0" fontId="0" fillId="0" borderId="15" xfId="0" applyNumberFormat="1" applyBorder="1"/>
    <xf numFmtId="0" fontId="2" fillId="0" borderId="17" xfId="0"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1" fillId="2" borderId="8" xfId="0" applyFont="1" applyFill="1" applyBorder="1" applyAlignment="1">
      <alignment horizontal="left" vertical="top" wrapText="1"/>
    </xf>
    <xf numFmtId="0" fontId="1" fillId="2" borderId="10" xfId="0" applyFont="1" applyFill="1" applyBorder="1" applyAlignment="1">
      <alignment horizontal="left" vertical="top" wrapText="1"/>
    </xf>
    <xf numFmtId="49" fontId="1" fillId="0" borderId="5" xfId="0" applyNumberFormat="1" applyFont="1" applyBorder="1" applyAlignment="1">
      <alignment horizontal="center" vertical="top" wrapText="1"/>
    </xf>
    <xf numFmtId="49" fontId="1" fillId="0" borderId="6" xfId="0" applyNumberFormat="1" applyFont="1" applyBorder="1" applyAlignment="1">
      <alignment horizontal="center" vertical="top" wrapText="1"/>
    </xf>
    <xf numFmtId="49" fontId="1" fillId="0" borderId="7" xfId="0" applyNumberFormat="1"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horizontal="left" vertical="top" wrapText="1"/>
    </xf>
    <xf numFmtId="0" fontId="2" fillId="2" borderId="2" xfId="0" applyFont="1" applyFill="1" applyBorder="1" applyAlignment="1">
      <alignment horizontal="left" vertical="top" wrapText="1"/>
    </xf>
    <xf numFmtId="0" fontId="2" fillId="2" borderId="4" xfId="0" applyFont="1" applyFill="1" applyBorder="1" applyAlignment="1">
      <alignment horizontal="left" vertical="top" wrapText="1"/>
    </xf>
    <xf numFmtId="0" fontId="3" fillId="0" borderId="4" xfId="0" applyFont="1" applyBorder="1" applyAlignment="1">
      <alignment horizontal="center" vertical="top" wrapText="1"/>
    </xf>
    <xf numFmtId="0" fontId="2" fillId="2" borderId="8" xfId="0" applyFont="1" applyFill="1" applyBorder="1" applyAlignment="1">
      <alignment horizontal="left" vertical="top" wrapText="1"/>
    </xf>
    <xf numFmtId="0" fontId="2" fillId="2" borderId="10" xfId="0" applyFont="1" applyFill="1" applyBorder="1" applyAlignment="1">
      <alignment horizontal="left" vertical="top" wrapText="1"/>
    </xf>
    <xf numFmtId="0" fontId="1" fillId="0" borderId="8" xfId="0" applyFont="1" applyBorder="1" applyAlignment="1">
      <alignment horizontal="left"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49" fontId="1" fillId="2" borderId="5"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cellXfs>
  <cellStyles count="4">
    <cellStyle name="Обычный" xfId="0" builtinId="0"/>
    <cellStyle name="Стиль 1" xfId="1"/>
    <cellStyle name="Стиль 2" xfId="2"/>
    <cellStyle name="Стиль 3" xfId="3"/>
  </cellStyles>
  <dxfs count="2">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N86"/>
  <sheetViews>
    <sheetView tabSelected="1" workbookViewId="0">
      <pane ySplit="1" topLeftCell="A11" activePane="bottomLeft" state="frozen"/>
      <selection pane="bottomLeft" activeCell="G8" sqref="G8"/>
    </sheetView>
  </sheetViews>
  <sheetFormatPr defaultColWidth="9.140625" defaultRowHeight="12.75"/>
  <cols>
    <col min="1" max="2" width="6.28515625" style="1" customWidth="1"/>
    <col min="3" max="3" width="32.140625" style="1" customWidth="1"/>
    <col min="4" max="4" width="17.28515625" style="1" customWidth="1"/>
    <col min="5" max="5" width="17" style="1" customWidth="1"/>
    <col min="6" max="6" width="10.28515625" style="1" customWidth="1"/>
    <col min="7" max="7" width="24" style="1" customWidth="1"/>
    <col min="8" max="8" width="44.140625" style="1" customWidth="1"/>
    <col min="9" max="9" width="18.7109375" style="1" hidden="1" customWidth="1"/>
    <col min="10" max="10" width="27" style="1" hidden="1" customWidth="1"/>
    <col min="11" max="11" width="27" style="1" customWidth="1"/>
    <col min="12" max="12" width="15.5703125" style="1" customWidth="1"/>
    <col min="13" max="16384" width="9.140625" style="1"/>
  </cols>
  <sheetData>
    <row r="2" spans="1:12">
      <c r="C2" s="49" t="s">
        <v>83</v>
      </c>
    </row>
    <row r="3" spans="1:12">
      <c r="C3" s="24"/>
    </row>
    <row r="4" spans="1:12">
      <c r="C4" s="25" t="s">
        <v>192</v>
      </c>
      <c r="D4" s="47" t="s">
        <v>267</v>
      </c>
    </row>
    <row r="5" spans="1:12" ht="51">
      <c r="C5" s="25" t="s">
        <v>84</v>
      </c>
      <c r="D5" s="46">
        <v>7</v>
      </c>
    </row>
    <row r="6" spans="1:12">
      <c r="C6" s="25" t="s">
        <v>85</v>
      </c>
      <c r="D6" s="24" t="s">
        <v>86</v>
      </c>
      <c r="E6" s="48">
        <v>7</v>
      </c>
    </row>
    <row r="7" spans="1:12">
      <c r="C7" s="25"/>
      <c r="D7" s="24" t="s">
        <v>87</v>
      </c>
      <c r="E7" s="48">
        <f>COUNTIF(Лист2!$B$3:$B$216,"Частная")</f>
        <v>0</v>
      </c>
    </row>
    <row r="8" spans="1:12" ht="13.5" thickBot="1">
      <c r="C8" s="24"/>
      <c r="D8" s="24" t="s">
        <v>88</v>
      </c>
      <c r="E8" s="48">
        <f>COUNTIF(Лист2!$B$3:$B$216,"Другое")</f>
        <v>0</v>
      </c>
    </row>
    <row r="9" spans="1:12" ht="38.25" customHeight="1" thickBot="1">
      <c r="B9" s="74" t="s">
        <v>193</v>
      </c>
      <c r="C9" s="74"/>
      <c r="D9" s="59">
        <v>0</v>
      </c>
      <c r="E9" s="48"/>
    </row>
    <row r="10" spans="1:12" ht="38.25" customHeight="1" thickBot="1">
      <c r="B10" s="74" t="s">
        <v>194</v>
      </c>
      <c r="C10" s="74"/>
      <c r="D10" s="59">
        <v>0</v>
      </c>
      <c r="E10" s="48"/>
    </row>
    <row r="11" spans="1:12" ht="38.25" customHeight="1" thickBot="1">
      <c r="B11" s="74" t="s">
        <v>195</v>
      </c>
      <c r="C11" s="74"/>
      <c r="D11" s="59">
        <v>0</v>
      </c>
      <c r="E11" s="48"/>
    </row>
    <row r="12" spans="1:12">
      <c r="C12" s="24"/>
    </row>
    <row r="13" spans="1:12" ht="38.25">
      <c r="A13" s="12" t="s">
        <v>32</v>
      </c>
      <c r="B13" s="77" t="s">
        <v>68</v>
      </c>
      <c r="C13" s="78"/>
      <c r="D13" s="12" t="s">
        <v>31</v>
      </c>
      <c r="E13" s="12" t="s">
        <v>30</v>
      </c>
      <c r="F13" s="12" t="s">
        <v>33</v>
      </c>
      <c r="G13" s="12" t="s">
        <v>29</v>
      </c>
      <c r="H13" s="13" t="s">
        <v>28</v>
      </c>
      <c r="I13" s="32"/>
      <c r="J13" s="28" t="s">
        <v>196</v>
      </c>
      <c r="K13" s="28" t="s">
        <v>89</v>
      </c>
      <c r="L13" s="6" t="s">
        <v>102</v>
      </c>
    </row>
    <row r="14" spans="1:12" ht="149.25" customHeight="1">
      <c r="A14" s="16" t="s">
        <v>69</v>
      </c>
      <c r="B14" s="75" t="s">
        <v>27</v>
      </c>
      <c r="C14" s="76"/>
      <c r="D14" s="8" t="s">
        <v>34</v>
      </c>
      <c r="E14" s="12">
        <v>1</v>
      </c>
      <c r="F14" s="12" t="s">
        <v>38</v>
      </c>
      <c r="G14" s="58" t="s">
        <v>39</v>
      </c>
      <c r="H14" s="14" t="s">
        <v>37</v>
      </c>
      <c r="I14" s="34">
        <f>SUM(Лист2!G3:G216)</f>
        <v>42</v>
      </c>
      <c r="J14" s="50" t="e">
        <f>IF(D9="","",I14*100/D9)</f>
        <v>#DIV/0!</v>
      </c>
      <c r="K14" s="53">
        <v>1</v>
      </c>
      <c r="L14" s="6" t="s">
        <v>252</v>
      </c>
    </row>
    <row r="15" spans="1:12" ht="150" customHeight="1">
      <c r="A15" s="16" t="s">
        <v>70</v>
      </c>
      <c r="B15" s="75" t="s">
        <v>26</v>
      </c>
      <c r="C15" s="76"/>
      <c r="D15" s="8" t="s">
        <v>44</v>
      </c>
      <c r="E15" s="12">
        <v>1</v>
      </c>
      <c r="F15" s="12" t="s">
        <v>38</v>
      </c>
      <c r="G15" s="5" t="s">
        <v>36</v>
      </c>
      <c r="H15" s="14" t="s">
        <v>42</v>
      </c>
      <c r="I15" s="34">
        <f>SUM(Лист2!H3:H216)</f>
        <v>222</v>
      </c>
      <c r="J15" s="50" t="e">
        <f t="shared" ref="J15:J16" si="0">IF(D10="","",I15*100/D10)</f>
        <v>#DIV/0!</v>
      </c>
      <c r="K15" s="52">
        <v>1</v>
      </c>
      <c r="L15" s="6" t="s">
        <v>253</v>
      </c>
    </row>
    <row r="16" spans="1:12" ht="163.5" customHeight="1">
      <c r="A16" s="16" t="s">
        <v>71</v>
      </c>
      <c r="B16" s="75" t="s">
        <v>25</v>
      </c>
      <c r="C16" s="76"/>
      <c r="D16" s="8" t="s">
        <v>45</v>
      </c>
      <c r="E16" s="12">
        <v>1</v>
      </c>
      <c r="F16" s="12" t="s">
        <v>38</v>
      </c>
      <c r="G16" s="5" t="s">
        <v>40</v>
      </c>
      <c r="H16" s="14" t="s">
        <v>41</v>
      </c>
      <c r="I16" s="34">
        <f>SUM(Лист2!I3:I216)</f>
        <v>944</v>
      </c>
      <c r="J16" s="50" t="e">
        <f t="shared" si="0"/>
        <v>#DIV/0!</v>
      </c>
      <c r="K16" s="52">
        <v>1</v>
      </c>
      <c r="L16" s="6" t="s">
        <v>254</v>
      </c>
    </row>
    <row r="17" spans="1:14" ht="159.75" customHeight="1">
      <c r="A17" s="16" t="s">
        <v>72</v>
      </c>
      <c r="B17" s="75" t="s">
        <v>46</v>
      </c>
      <c r="C17" s="76"/>
      <c r="D17" s="8" t="s">
        <v>43</v>
      </c>
      <c r="E17" s="12">
        <v>1</v>
      </c>
      <c r="F17" s="12" t="s">
        <v>38</v>
      </c>
      <c r="G17" s="5" t="s">
        <v>47</v>
      </c>
      <c r="H17" s="14" t="s">
        <v>49</v>
      </c>
      <c r="I17" s="34">
        <f>SUMIF(Лист2!C3:C216,"Частная",Лист2!F3:F216)</f>
        <v>0</v>
      </c>
      <c r="J17" s="29">
        <f>I17*100/SUM(Лист2!$F$3:$F$216)</f>
        <v>0</v>
      </c>
      <c r="K17" s="52">
        <v>1</v>
      </c>
      <c r="L17" s="6" t="s">
        <v>250</v>
      </c>
      <c r="N17" s="61"/>
    </row>
    <row r="18" spans="1:14" ht="159" customHeight="1">
      <c r="A18" s="16" t="s">
        <v>73</v>
      </c>
      <c r="B18" s="75" t="s">
        <v>24</v>
      </c>
      <c r="C18" s="76"/>
      <c r="D18" s="8" t="s">
        <v>35</v>
      </c>
      <c r="E18" s="12">
        <v>3</v>
      </c>
      <c r="F18" s="12" t="s">
        <v>38</v>
      </c>
      <c r="G18" s="5" t="s">
        <v>48</v>
      </c>
      <c r="H18" s="14" t="s">
        <v>50</v>
      </c>
      <c r="I18" s="34">
        <f>SUM(Лист2!J3:J216)</f>
        <v>0</v>
      </c>
      <c r="J18" s="29">
        <f>I18*100/SUM(Лист2!$F$3:$F$216)</f>
        <v>0</v>
      </c>
      <c r="K18" s="52">
        <f>IF(J18&gt;=80,3,IF(J19&gt;=70,2,IF(J19&gt;=60,1,0)))</f>
        <v>0</v>
      </c>
      <c r="L18" s="6" t="s">
        <v>251</v>
      </c>
    </row>
    <row r="19" spans="1:14">
      <c r="A19" s="3"/>
      <c r="B19" s="79" t="s">
        <v>51</v>
      </c>
      <c r="C19" s="80"/>
      <c r="D19" s="80"/>
      <c r="E19" s="80"/>
      <c r="F19" s="80"/>
      <c r="G19" s="80"/>
      <c r="H19" s="80"/>
      <c r="I19" s="33"/>
      <c r="J19" s="29"/>
      <c r="K19" s="53"/>
      <c r="L19" s="29"/>
    </row>
    <row r="20" spans="1:14">
      <c r="A20" s="5"/>
      <c r="B20" s="79" t="s">
        <v>23</v>
      </c>
      <c r="C20" s="80"/>
      <c r="D20" s="80"/>
      <c r="E20" s="80"/>
      <c r="F20" s="80"/>
      <c r="G20" s="80"/>
      <c r="H20" s="80"/>
      <c r="I20" s="33"/>
      <c r="J20" s="29"/>
      <c r="K20" s="53"/>
      <c r="L20" s="29"/>
    </row>
    <row r="21" spans="1:14" ht="280.5" customHeight="1">
      <c r="A21" s="16" t="s">
        <v>74</v>
      </c>
      <c r="B21" s="75" t="s">
        <v>52</v>
      </c>
      <c r="C21" s="76"/>
      <c r="D21" s="8" t="s">
        <v>53</v>
      </c>
      <c r="E21" s="5">
        <v>3</v>
      </c>
      <c r="F21" s="5"/>
      <c r="G21" s="5"/>
      <c r="H21" s="14"/>
      <c r="I21" s="51">
        <f>SUM(Лист2!K3:K216)</f>
        <v>1184</v>
      </c>
      <c r="J21" s="29">
        <f>I21*100/SUM(Лист2!$F$3:$F$216)</f>
        <v>98.013245033112582</v>
      </c>
      <c r="K21" s="52">
        <f>IF(J21&gt;=80,3,IF(#REF!&gt;=60,2,IF(#REF!&gt;=40,1,0)))</f>
        <v>3</v>
      </c>
      <c r="L21" s="6" t="s">
        <v>255</v>
      </c>
    </row>
    <row r="22" spans="1:14" ht="39.75" customHeight="1">
      <c r="A22" s="86" t="s">
        <v>75</v>
      </c>
      <c r="B22" s="75" t="s">
        <v>22</v>
      </c>
      <c r="C22" s="76"/>
      <c r="D22" s="9" t="s">
        <v>54</v>
      </c>
      <c r="E22" s="6">
        <v>1</v>
      </c>
      <c r="F22" s="5"/>
      <c r="G22" s="6"/>
      <c r="H22" s="26"/>
      <c r="I22" s="29">
        <f>COUNTIF(Лист2!P3:P216,"Да")</f>
        <v>7</v>
      </c>
      <c r="J22" s="29"/>
      <c r="K22" s="53">
        <f>SUM(K23:K25)</f>
        <v>1</v>
      </c>
      <c r="L22" s="29"/>
    </row>
    <row r="23" spans="1:14" ht="44.25" customHeight="1">
      <c r="A23" s="87"/>
      <c r="B23" s="5" t="s">
        <v>57</v>
      </c>
      <c r="C23" s="5" t="s">
        <v>21</v>
      </c>
      <c r="D23" s="9" t="s">
        <v>55</v>
      </c>
      <c r="E23" s="6">
        <v>0.25</v>
      </c>
      <c r="F23" s="5"/>
      <c r="G23" s="6"/>
      <c r="H23" s="26"/>
      <c r="I23" s="29">
        <f>COUNTIF(Лист2!Q3:Q216,"Да")</f>
        <v>7</v>
      </c>
      <c r="J23" s="29"/>
      <c r="K23" s="53">
        <f>I23*0.25/$E$6</f>
        <v>0.25</v>
      </c>
      <c r="L23" s="29"/>
    </row>
    <row r="24" spans="1:14" ht="85.9" customHeight="1">
      <c r="A24" s="87"/>
      <c r="B24" s="5" t="s">
        <v>58</v>
      </c>
      <c r="C24" s="5" t="s">
        <v>90</v>
      </c>
      <c r="D24" s="9" t="s">
        <v>56</v>
      </c>
      <c r="E24" s="6">
        <v>0.25</v>
      </c>
      <c r="F24" s="5"/>
      <c r="G24" s="6"/>
      <c r="H24" s="26"/>
      <c r="I24" s="29">
        <f>COUNTIF(Лист2!R3:R216,"Да")</f>
        <v>7</v>
      </c>
      <c r="J24" s="29"/>
      <c r="K24" s="53">
        <f t="shared" ref="K24" si="1">I24*0.25/$E$6</f>
        <v>0.25</v>
      </c>
      <c r="L24" s="29"/>
    </row>
    <row r="25" spans="1:14" ht="42.75" customHeight="1">
      <c r="A25" s="88"/>
      <c r="B25" s="5" t="s">
        <v>20</v>
      </c>
      <c r="C25" s="5" t="s">
        <v>19</v>
      </c>
      <c r="D25" s="9" t="s">
        <v>59</v>
      </c>
      <c r="E25" s="6">
        <v>0.5</v>
      </c>
      <c r="F25" s="5"/>
      <c r="G25" s="6"/>
      <c r="H25" s="26"/>
      <c r="I25" s="29">
        <f>COUNTIF(Лист2!S3:S216,"Да")</f>
        <v>7</v>
      </c>
      <c r="J25" s="29"/>
      <c r="K25" s="53">
        <f>I25*0.5/$E$6</f>
        <v>0.5</v>
      </c>
      <c r="L25" s="29"/>
    </row>
    <row r="26" spans="1:14" ht="43.5" customHeight="1">
      <c r="A26" s="16" t="s">
        <v>76</v>
      </c>
      <c r="B26" s="75" t="s">
        <v>18</v>
      </c>
      <c r="C26" s="76"/>
      <c r="D26" s="8" t="s">
        <v>62</v>
      </c>
      <c r="E26" s="5">
        <v>1</v>
      </c>
      <c r="F26" s="5"/>
      <c r="G26" s="5"/>
      <c r="H26" s="14"/>
      <c r="I26" s="34">
        <f>COUNTIF(Лист2!T3:T216,"Да")</f>
        <v>3</v>
      </c>
      <c r="J26" s="29"/>
      <c r="K26" s="54">
        <f>I26/$E$6</f>
        <v>0.42857142857142855</v>
      </c>
      <c r="L26" s="29"/>
    </row>
    <row r="27" spans="1:14" ht="15.75" customHeight="1">
      <c r="A27" s="17"/>
      <c r="B27" s="89" t="s">
        <v>17</v>
      </c>
      <c r="C27" s="90"/>
      <c r="D27" s="90"/>
      <c r="E27" s="91"/>
      <c r="F27" s="91"/>
      <c r="G27" s="91"/>
      <c r="H27" s="91"/>
      <c r="I27" s="35"/>
      <c r="J27" s="29"/>
      <c r="K27" s="53"/>
      <c r="L27" s="29"/>
    </row>
    <row r="28" spans="1:14" ht="351.75" customHeight="1">
      <c r="A28" s="20" t="s">
        <v>77</v>
      </c>
      <c r="B28" s="92" t="s">
        <v>16</v>
      </c>
      <c r="C28" s="92"/>
      <c r="D28" s="8" t="s">
        <v>78</v>
      </c>
      <c r="E28" s="5">
        <v>3</v>
      </c>
      <c r="F28" s="5"/>
      <c r="G28" s="5"/>
      <c r="H28" s="14"/>
      <c r="I28" s="34">
        <f>SUM(Лист2!U3:U216)</f>
        <v>6</v>
      </c>
      <c r="J28" s="29">
        <f>I28*100/SUM(Лист2!$E$3:$E$216)</f>
        <v>11.111111111111111</v>
      </c>
      <c r="K28" s="52">
        <v>1</v>
      </c>
      <c r="L28" s="6" t="s">
        <v>256</v>
      </c>
    </row>
    <row r="29" spans="1:14" ht="409.5" customHeight="1">
      <c r="A29" s="20" t="s">
        <v>79</v>
      </c>
      <c r="B29" s="92" t="s">
        <v>15</v>
      </c>
      <c r="C29" s="92"/>
      <c r="D29" s="8" t="s">
        <v>62</v>
      </c>
      <c r="E29" s="5">
        <v>1</v>
      </c>
      <c r="F29" s="5"/>
      <c r="G29" s="5"/>
      <c r="H29" s="14"/>
      <c r="I29" s="34">
        <f>COUNTIF(Лист2!V3:V216,"Да")</f>
        <v>3</v>
      </c>
      <c r="J29" s="29"/>
      <c r="K29" s="54">
        <f>I29/$E$6</f>
        <v>0.42857142857142855</v>
      </c>
      <c r="L29" s="6" t="s">
        <v>257</v>
      </c>
    </row>
    <row r="30" spans="1:14" ht="21.6" customHeight="1">
      <c r="A30" s="30"/>
      <c r="B30" s="7"/>
      <c r="C30" s="7" t="s">
        <v>91</v>
      </c>
      <c r="D30" s="8"/>
      <c r="E30" s="7"/>
      <c r="F30" s="7"/>
      <c r="G30" s="7"/>
      <c r="H30" s="14"/>
      <c r="I30" s="34"/>
      <c r="J30" s="29"/>
      <c r="K30" s="55">
        <f>SUM(Лист2!W3:W216)</f>
        <v>6.5</v>
      </c>
      <c r="L30" s="29"/>
    </row>
    <row r="31" spans="1:14" ht="29.25" customHeight="1">
      <c r="A31" s="30"/>
      <c r="B31" s="7"/>
      <c r="C31" s="7" t="s">
        <v>92</v>
      </c>
      <c r="D31" s="8"/>
      <c r="E31" s="7"/>
      <c r="F31" s="7"/>
      <c r="G31" s="7"/>
      <c r="H31" s="14"/>
      <c r="I31" s="34"/>
      <c r="J31" s="29"/>
      <c r="K31" s="55">
        <f>SUM(Лист2!X3:X16)</f>
        <v>4</v>
      </c>
      <c r="L31" s="29"/>
    </row>
    <row r="32" spans="1:14" ht="19.899999999999999" customHeight="1">
      <c r="A32" s="30"/>
      <c r="B32" s="7"/>
      <c r="C32" s="7" t="s">
        <v>93</v>
      </c>
      <c r="D32" s="8"/>
      <c r="E32" s="7"/>
      <c r="F32" s="7"/>
      <c r="G32" s="7"/>
      <c r="H32" s="14"/>
      <c r="I32" s="34"/>
      <c r="J32" s="29"/>
      <c r="K32" s="55">
        <f>COUNTIF(Лист2!Y3:Y216,"Да")</f>
        <v>1</v>
      </c>
      <c r="L32" s="29"/>
    </row>
    <row r="33" spans="1:12" ht="30.75" customHeight="1">
      <c r="A33" s="86" t="s">
        <v>80</v>
      </c>
      <c r="B33" s="92" t="s">
        <v>14</v>
      </c>
      <c r="C33" s="92"/>
      <c r="D33" s="8" t="s">
        <v>62</v>
      </c>
      <c r="E33" s="5">
        <v>1</v>
      </c>
      <c r="F33" s="5"/>
      <c r="G33" s="5"/>
      <c r="H33" s="14"/>
      <c r="I33" s="34"/>
      <c r="J33" s="29"/>
      <c r="K33" s="54">
        <f>SUM(K34:K35)</f>
        <v>0.42857142857142855</v>
      </c>
      <c r="L33" s="6" t="s">
        <v>258</v>
      </c>
    </row>
    <row r="34" spans="1:12" ht="93" customHeight="1">
      <c r="A34" s="87"/>
      <c r="B34" s="19" t="s">
        <v>13</v>
      </c>
      <c r="C34" s="19" t="s">
        <v>60</v>
      </c>
      <c r="D34" s="18" t="s">
        <v>64</v>
      </c>
      <c r="E34" s="5"/>
      <c r="F34" s="5"/>
      <c r="G34" s="5"/>
      <c r="H34" s="14"/>
      <c r="I34" s="34">
        <f>COUNTIF(Лист2!AB3:AB216,"Да")</f>
        <v>3</v>
      </c>
      <c r="J34" s="29"/>
      <c r="K34" s="53">
        <f>I34*0.5/$D$5</f>
        <v>0.21428571428571427</v>
      </c>
      <c r="L34" s="29"/>
    </row>
    <row r="35" spans="1:12" ht="81.75" customHeight="1">
      <c r="A35" s="88"/>
      <c r="B35" s="5" t="s">
        <v>63</v>
      </c>
      <c r="C35" s="5" t="s">
        <v>61</v>
      </c>
      <c r="D35" s="8" t="s">
        <v>65</v>
      </c>
      <c r="E35" s="2"/>
      <c r="F35" s="2"/>
      <c r="G35" s="2"/>
      <c r="H35" s="27"/>
      <c r="I35" s="27">
        <f>COUNTIF(Лист2!AD3:AD16,"Да")</f>
        <v>3</v>
      </c>
      <c r="J35" s="29"/>
      <c r="K35" s="54">
        <f>I35*0.5/$D$5</f>
        <v>0.21428571428571427</v>
      </c>
      <c r="L35" s="29"/>
    </row>
    <row r="36" spans="1:12" ht="331.5" customHeight="1">
      <c r="A36" s="21" t="s">
        <v>81</v>
      </c>
      <c r="B36" s="93" t="s">
        <v>66</v>
      </c>
      <c r="C36" s="94"/>
      <c r="D36" s="11" t="s">
        <v>67</v>
      </c>
      <c r="E36" s="4">
        <v>1</v>
      </c>
      <c r="F36" s="4"/>
      <c r="G36" s="4"/>
      <c r="H36" s="15"/>
      <c r="I36" s="23"/>
      <c r="J36" s="29"/>
      <c r="K36" s="53">
        <v>1</v>
      </c>
      <c r="L36" s="60" t="s">
        <v>262</v>
      </c>
    </row>
    <row r="37" spans="1:12" ht="89.25">
      <c r="A37" s="4"/>
      <c r="B37" s="4" t="s">
        <v>12</v>
      </c>
      <c r="C37" s="4" t="s">
        <v>94</v>
      </c>
      <c r="D37" s="8"/>
      <c r="E37" s="4">
        <v>0.5</v>
      </c>
      <c r="F37" s="4"/>
      <c r="G37" s="4"/>
      <c r="H37" s="15"/>
      <c r="I37" s="23">
        <f>COUNTIF(Лист2!AF3:AF216,"Да")</f>
        <v>7</v>
      </c>
      <c r="J37" s="29"/>
      <c r="K37" s="53">
        <f t="shared" ref="K37" si="2">I37*0.5/$D$5</f>
        <v>0.5</v>
      </c>
      <c r="L37" s="29"/>
    </row>
    <row r="38" spans="1:12" ht="111" customHeight="1">
      <c r="A38" s="4"/>
      <c r="B38" s="4" t="s">
        <v>11</v>
      </c>
      <c r="C38" s="4" t="s">
        <v>95</v>
      </c>
      <c r="D38" s="8"/>
      <c r="E38" s="4">
        <v>0.5</v>
      </c>
      <c r="F38" s="4"/>
      <c r="G38" s="4"/>
      <c r="H38" s="15"/>
      <c r="I38" s="23">
        <f>COUNTIF(Лист2!AK3:AK216,"Да")</f>
        <v>5</v>
      </c>
      <c r="J38" s="29"/>
      <c r="K38" s="53">
        <v>0.5</v>
      </c>
      <c r="L38" s="29"/>
    </row>
    <row r="39" spans="1:12" ht="327.75" customHeight="1">
      <c r="A39" s="21" t="s">
        <v>82</v>
      </c>
      <c r="B39" s="93" t="s">
        <v>10</v>
      </c>
      <c r="C39" s="94"/>
      <c r="D39" s="11" t="s">
        <v>67</v>
      </c>
      <c r="E39" s="4">
        <v>1</v>
      </c>
      <c r="F39" s="4"/>
      <c r="G39" s="4"/>
      <c r="H39" s="15"/>
      <c r="I39" s="23"/>
      <c r="J39" s="29"/>
      <c r="K39" s="53">
        <f>SUM(K40:K43)</f>
        <v>0.8928571428571429</v>
      </c>
      <c r="L39" s="60" t="s">
        <v>264</v>
      </c>
    </row>
    <row r="40" spans="1:12" ht="63.75">
      <c r="A40" s="4"/>
      <c r="B40" s="5" t="s">
        <v>9</v>
      </c>
      <c r="C40" s="5" t="s">
        <v>96</v>
      </c>
      <c r="D40" s="8"/>
      <c r="E40" s="4">
        <v>0.25</v>
      </c>
      <c r="F40" s="4"/>
      <c r="G40" s="4"/>
      <c r="H40" s="15"/>
      <c r="I40" s="23">
        <f>COUNTIF(Лист2!AK3:AK216,"Да")</f>
        <v>5</v>
      </c>
      <c r="J40" s="29"/>
      <c r="K40" s="53">
        <f>I40*0.25/$D$5</f>
        <v>0.17857142857142858</v>
      </c>
      <c r="L40" s="29"/>
    </row>
    <row r="41" spans="1:12" ht="25.5">
      <c r="A41" s="4"/>
      <c r="B41" s="5" t="s">
        <v>8</v>
      </c>
      <c r="C41" s="36" t="s">
        <v>97</v>
      </c>
      <c r="D41" s="8"/>
      <c r="E41" s="4">
        <v>0.25</v>
      </c>
      <c r="F41" s="4"/>
      <c r="G41" s="4"/>
      <c r="H41" s="15"/>
      <c r="I41" s="23">
        <f>COUNTIF(Лист2!AM3:AM216,"Да")</f>
        <v>7</v>
      </c>
      <c r="J41" s="29"/>
      <c r="K41" s="53">
        <f t="shared" ref="K41:K43" si="3">I41*0.25/$D$5</f>
        <v>0.25</v>
      </c>
      <c r="L41" s="29"/>
    </row>
    <row r="42" spans="1:12" ht="73.150000000000006" customHeight="1">
      <c r="A42" s="4"/>
      <c r="B42" s="5" t="s">
        <v>7</v>
      </c>
      <c r="C42" s="6" t="s">
        <v>98</v>
      </c>
      <c r="D42" s="8"/>
      <c r="E42" s="4">
        <v>0.25</v>
      </c>
      <c r="F42" s="4"/>
      <c r="G42" s="4"/>
      <c r="H42" s="15"/>
      <c r="I42" s="23">
        <f>COUNTIF(Лист2!AO3:AO216,"Да")</f>
        <v>6</v>
      </c>
      <c r="J42" s="29"/>
      <c r="K42" s="53">
        <f t="shared" si="3"/>
        <v>0.21428571428571427</v>
      </c>
      <c r="L42" s="29"/>
    </row>
    <row r="43" spans="1:12" ht="89.25">
      <c r="A43" s="22"/>
      <c r="B43" s="5" t="s">
        <v>6</v>
      </c>
      <c r="C43" s="5" t="s">
        <v>99</v>
      </c>
      <c r="D43" s="8"/>
      <c r="E43" s="4">
        <v>0.25</v>
      </c>
      <c r="F43" s="4"/>
      <c r="G43" s="4"/>
      <c r="H43" s="15"/>
      <c r="I43" s="23">
        <f>COUNTIF(Лист2!AQ3:AQ216,"Да")</f>
        <v>7</v>
      </c>
      <c r="J43" s="29"/>
      <c r="K43" s="53">
        <f t="shared" si="3"/>
        <v>0.25</v>
      </c>
      <c r="L43" s="29"/>
    </row>
    <row r="44" spans="1:12" ht="22.15" customHeight="1">
      <c r="A44" s="4"/>
      <c r="B44" s="79" t="s">
        <v>100</v>
      </c>
      <c r="C44" s="80"/>
      <c r="D44" s="80"/>
      <c r="E44" s="80"/>
      <c r="F44" s="80"/>
      <c r="G44" s="80"/>
      <c r="H44" s="80"/>
      <c r="I44" s="80"/>
      <c r="J44" s="80"/>
      <c r="K44" s="80"/>
      <c r="L44" s="95"/>
    </row>
    <row r="45" spans="1:12" ht="280.5">
      <c r="A45" s="31"/>
      <c r="B45" s="96" t="s">
        <v>5</v>
      </c>
      <c r="C45" s="97"/>
      <c r="D45" s="10" t="s">
        <v>197</v>
      </c>
      <c r="E45" s="4">
        <v>3</v>
      </c>
      <c r="F45" s="4"/>
      <c r="G45" s="4"/>
      <c r="H45" s="15"/>
      <c r="I45" s="23">
        <f>SUM(Лист2!AU3:AU216)</f>
        <v>34</v>
      </c>
      <c r="J45" s="29">
        <f>I45*100/SUM(Лист2!$AT$3:$AT$16)</f>
        <v>42.5</v>
      </c>
      <c r="K45" s="53">
        <f>IF(J45&gt;=80,3,IF(J45&gt;=60,2,IF(J45&gt;=40,1,0)))</f>
        <v>1</v>
      </c>
      <c r="L45" s="6" t="s">
        <v>263</v>
      </c>
    </row>
    <row r="46" spans="1:12" ht="395.25">
      <c r="A46" s="31"/>
      <c r="B46" s="84" t="s">
        <v>4</v>
      </c>
      <c r="C46" s="85"/>
      <c r="D46" s="10" t="s">
        <v>197</v>
      </c>
      <c r="E46" s="4">
        <v>3</v>
      </c>
      <c r="F46" s="4"/>
      <c r="G46" s="4"/>
      <c r="H46" s="15"/>
      <c r="I46" s="23">
        <f>SUM(Лист2!AV3:AV216)</f>
        <v>54</v>
      </c>
      <c r="J46" s="29">
        <f>I46*100/SUM(Лист2!$AT$3:$AT$16)</f>
        <v>67.5</v>
      </c>
      <c r="K46" s="53">
        <f>IF(J46&gt;=80,3,IF(J46&gt;=60,2,IF(J46&gt;=40,1,0)))</f>
        <v>2</v>
      </c>
      <c r="L46" s="6" t="s">
        <v>265</v>
      </c>
    </row>
    <row r="47" spans="1:12" ht="89.25">
      <c r="A47" s="31"/>
      <c r="B47" s="84" t="s">
        <v>3</v>
      </c>
      <c r="C47" s="85"/>
      <c r="D47" s="10" t="s">
        <v>198</v>
      </c>
      <c r="E47" s="4">
        <v>1</v>
      </c>
      <c r="F47" s="4"/>
      <c r="G47" s="4"/>
      <c r="H47" s="15"/>
      <c r="I47" s="23">
        <f>SUM(Лист2!AW3:AW216)</f>
        <v>76</v>
      </c>
      <c r="J47" s="29">
        <f>I47*100/SUM(Лист2!$AT$3:$AT$16)</f>
        <v>95</v>
      </c>
      <c r="K47" s="53">
        <v>1</v>
      </c>
      <c r="L47" s="6" t="s">
        <v>266</v>
      </c>
    </row>
    <row r="48" spans="1:12" ht="89.25">
      <c r="A48" s="31"/>
      <c r="B48" s="84" t="s">
        <v>2</v>
      </c>
      <c r="C48" s="85"/>
      <c r="D48" s="10" t="s">
        <v>199</v>
      </c>
      <c r="E48" s="4">
        <v>3</v>
      </c>
      <c r="F48" s="4"/>
      <c r="G48" s="4"/>
      <c r="H48" s="15"/>
      <c r="I48" s="23"/>
      <c r="J48" s="29"/>
      <c r="K48" s="53">
        <v>0</v>
      </c>
      <c r="L48" s="6" t="s">
        <v>259</v>
      </c>
    </row>
    <row r="49" spans="1:12" ht="89.25">
      <c r="A49" s="31"/>
      <c r="B49" s="84" t="s">
        <v>1</v>
      </c>
      <c r="C49" s="85"/>
      <c r="D49" s="10" t="s">
        <v>199</v>
      </c>
      <c r="E49" s="4">
        <v>3</v>
      </c>
      <c r="F49" s="4"/>
      <c r="G49" s="4"/>
      <c r="H49" s="15"/>
      <c r="I49" s="23"/>
      <c r="J49" s="29"/>
      <c r="K49" s="53">
        <v>0</v>
      </c>
      <c r="L49" s="6" t="s">
        <v>260</v>
      </c>
    </row>
    <row r="50" spans="1:12" ht="21.6" customHeight="1">
      <c r="A50" s="3"/>
      <c r="B50" s="81" t="s">
        <v>101</v>
      </c>
      <c r="C50" s="82"/>
      <c r="D50" s="82"/>
      <c r="E50" s="82"/>
      <c r="F50" s="82"/>
      <c r="G50" s="82"/>
      <c r="H50" s="82"/>
      <c r="I50" s="82"/>
      <c r="J50" s="82"/>
      <c r="K50" s="82"/>
      <c r="L50" s="83"/>
    </row>
    <row r="51" spans="1:12" ht="361.5" customHeight="1">
      <c r="A51" s="31"/>
      <c r="B51" s="84" t="s">
        <v>0</v>
      </c>
      <c r="C51" s="85"/>
      <c r="D51" s="10" t="s">
        <v>200</v>
      </c>
      <c r="E51" s="4">
        <v>5</v>
      </c>
      <c r="F51" s="4"/>
      <c r="G51" s="4"/>
      <c r="H51" s="15"/>
      <c r="I51" s="23"/>
      <c r="J51" s="54">
        <f>SUM(G54:G56,G61:G63,G68:G70,G75:G77,G82:G84)/5*100/G53</f>
        <v>89.696969696969703</v>
      </c>
      <c r="K51" s="56">
        <f>IF(J51=100,5,IF(J51&gt;=90,4,IF(J51&gt;=80,3,IF(J51&gt;=70,2,IF(J51&gt;=60,1,0)))))</f>
        <v>3</v>
      </c>
      <c r="L51" s="6" t="s">
        <v>261</v>
      </c>
    </row>
    <row r="52" spans="1:12" ht="25.5">
      <c r="B52" s="104" t="s">
        <v>109</v>
      </c>
      <c r="C52" s="98" t="s">
        <v>103</v>
      </c>
      <c r="D52" s="99"/>
      <c r="E52" s="22" t="s">
        <v>108</v>
      </c>
      <c r="F52" s="22"/>
      <c r="G52" s="22"/>
      <c r="H52" s="23"/>
      <c r="I52" s="23"/>
      <c r="J52" s="29"/>
      <c r="K52" s="54">
        <f>(G54*5+G55*4+G56*3+G57*2+G58*1)/G53</f>
        <v>2.387052341597796</v>
      </c>
      <c r="L52" s="29"/>
    </row>
    <row r="53" spans="1:12">
      <c r="B53" s="105"/>
      <c r="C53" s="100"/>
      <c r="D53" s="101"/>
      <c r="E53" s="57" t="s">
        <v>201</v>
      </c>
      <c r="F53" s="31"/>
      <c r="G53" s="23">
        <f>SUM(Лист2!$AX$3:$AX$216)</f>
        <v>726</v>
      </c>
      <c r="H53" s="23"/>
      <c r="I53" s="23"/>
      <c r="J53" s="29"/>
      <c r="K53" s="54"/>
      <c r="L53" s="29"/>
    </row>
    <row r="54" spans="1:12">
      <c r="B54" s="105"/>
      <c r="C54" s="100"/>
      <c r="D54" s="101"/>
      <c r="E54" s="57">
        <v>5</v>
      </c>
      <c r="F54" s="31"/>
      <c r="G54" s="23">
        <f>SUM(Лист2!AY3:AY216)</f>
        <v>297</v>
      </c>
      <c r="H54" s="23"/>
      <c r="I54" s="23"/>
      <c r="J54" s="29"/>
      <c r="K54" s="54"/>
      <c r="L54" s="29"/>
    </row>
    <row r="55" spans="1:12">
      <c r="B55" s="105"/>
      <c r="C55" s="100"/>
      <c r="D55" s="101"/>
      <c r="E55" s="57">
        <v>4</v>
      </c>
      <c r="F55" s="31"/>
      <c r="G55" s="23">
        <f>SUM(Лист2!AZ3:AZ216)</f>
        <v>56</v>
      </c>
      <c r="H55" s="23"/>
      <c r="I55" s="23"/>
      <c r="J55" s="29"/>
      <c r="K55" s="54"/>
      <c r="L55" s="29"/>
    </row>
    <row r="56" spans="1:12">
      <c r="B56" s="105"/>
      <c r="C56" s="100"/>
      <c r="D56" s="101"/>
      <c r="E56" s="57">
        <v>3</v>
      </c>
      <c r="F56" s="31"/>
      <c r="G56" s="23">
        <f>SUM(Лист2!BA3:BA216)</f>
        <v>7</v>
      </c>
      <c r="H56" s="23"/>
      <c r="I56" s="23"/>
      <c r="J56" s="29"/>
      <c r="K56" s="54"/>
      <c r="L56" s="29"/>
    </row>
    <row r="57" spans="1:12">
      <c r="B57" s="105"/>
      <c r="C57" s="100"/>
      <c r="D57" s="101"/>
      <c r="E57" s="57">
        <v>2</v>
      </c>
      <c r="F57" s="31"/>
      <c r="G57" s="23">
        <f>SUM(Лист2!BB3:BB216)</f>
        <v>1</v>
      </c>
      <c r="H57" s="23"/>
      <c r="I57" s="23"/>
      <c r="J57" s="29"/>
      <c r="K57" s="54"/>
      <c r="L57" s="29"/>
    </row>
    <row r="58" spans="1:12">
      <c r="B58" s="106"/>
      <c r="C58" s="102"/>
      <c r="D58" s="103"/>
      <c r="E58" s="57">
        <v>1</v>
      </c>
      <c r="F58" s="31"/>
      <c r="G58" s="23">
        <f>SUM(Лист2!BC3:BC216)</f>
        <v>1</v>
      </c>
      <c r="H58" s="23"/>
      <c r="I58" s="23"/>
      <c r="J58" s="29"/>
      <c r="K58" s="54"/>
      <c r="L58" s="29"/>
    </row>
    <row r="59" spans="1:12" ht="25.5">
      <c r="B59" s="104" t="s">
        <v>110</v>
      </c>
      <c r="C59" s="98" t="s">
        <v>104</v>
      </c>
      <c r="D59" s="99"/>
      <c r="E59" s="22" t="s">
        <v>108</v>
      </c>
      <c r="F59" s="22"/>
      <c r="G59" s="23"/>
      <c r="H59" s="23"/>
      <c r="I59" s="23"/>
      <c r="J59" s="29"/>
      <c r="K59" s="54">
        <f>(G61*5+G62*4+G63*3+G64*2+G65*1)/G60</f>
        <v>4.7961432506887052</v>
      </c>
      <c r="L59" s="29"/>
    </row>
    <row r="60" spans="1:12">
      <c r="B60" s="105"/>
      <c r="C60" s="100"/>
      <c r="D60" s="101"/>
      <c r="E60" s="57" t="s">
        <v>201</v>
      </c>
      <c r="F60" s="31"/>
      <c r="G60" s="23">
        <f>SUM(Лист2!$AX$3:$AX$216)</f>
        <v>726</v>
      </c>
      <c r="H60" s="23"/>
      <c r="I60" s="23"/>
      <c r="J60" s="29"/>
      <c r="K60" s="54"/>
      <c r="L60" s="29"/>
    </row>
    <row r="61" spans="1:12">
      <c r="B61" s="105"/>
      <c r="C61" s="100"/>
      <c r="D61" s="101"/>
      <c r="E61" s="57">
        <v>5</v>
      </c>
      <c r="F61" s="31"/>
      <c r="G61" s="23">
        <f>SUM(Лист2!$BD$3:$BD$216)</f>
        <v>588</v>
      </c>
      <c r="H61" s="23"/>
      <c r="I61" s="23"/>
      <c r="J61" s="29"/>
      <c r="K61" s="54"/>
      <c r="L61" s="29"/>
    </row>
    <row r="62" spans="1:12">
      <c r="B62" s="105"/>
      <c r="C62" s="100"/>
      <c r="D62" s="101"/>
      <c r="E62" s="57">
        <v>4</v>
      </c>
      <c r="F62" s="31"/>
      <c r="G62" s="23">
        <f>SUM(Лист2!$BE$3:$BE$216)</f>
        <v>128</v>
      </c>
      <c r="H62" s="23"/>
      <c r="I62" s="23"/>
      <c r="J62" s="29"/>
      <c r="K62" s="54"/>
      <c r="L62" s="29"/>
    </row>
    <row r="63" spans="1:12">
      <c r="B63" s="105"/>
      <c r="C63" s="100"/>
      <c r="D63" s="101"/>
      <c r="E63" s="57">
        <v>3</v>
      </c>
      <c r="F63" s="31"/>
      <c r="G63" s="23">
        <f>SUM(Лист2!$BF$3:$BF$216)</f>
        <v>10</v>
      </c>
      <c r="H63" s="23"/>
      <c r="I63" s="23"/>
      <c r="J63" s="29"/>
      <c r="K63" s="54"/>
      <c r="L63" s="29"/>
    </row>
    <row r="64" spans="1:12">
      <c r="B64" s="105"/>
      <c r="C64" s="100"/>
      <c r="D64" s="101"/>
      <c r="E64" s="57">
        <v>2</v>
      </c>
      <c r="F64" s="31"/>
      <c r="G64" s="23">
        <f>SUM(Лист2!$BG$3:$BG$216)</f>
        <v>0</v>
      </c>
      <c r="H64" s="23"/>
      <c r="I64" s="23"/>
      <c r="J64" s="29"/>
      <c r="K64" s="54"/>
      <c r="L64" s="29"/>
    </row>
    <row r="65" spans="2:12">
      <c r="B65" s="106"/>
      <c r="C65" s="102"/>
      <c r="D65" s="103"/>
      <c r="E65" s="57">
        <v>1</v>
      </c>
      <c r="F65" s="31"/>
      <c r="G65" s="23">
        <f>SUM(Лист2!$BH$3:$BH$216)</f>
        <v>0</v>
      </c>
      <c r="H65" s="23"/>
      <c r="I65" s="23"/>
      <c r="J65" s="29"/>
      <c r="K65" s="54"/>
      <c r="L65" s="29"/>
    </row>
    <row r="66" spans="2:12" ht="25.5">
      <c r="B66" s="104" t="s">
        <v>111</v>
      </c>
      <c r="C66" s="98" t="s">
        <v>105</v>
      </c>
      <c r="D66" s="99"/>
      <c r="E66" s="22" t="s">
        <v>108</v>
      </c>
      <c r="F66" s="22"/>
      <c r="G66" s="23"/>
      <c r="H66" s="23"/>
      <c r="I66" s="23"/>
      <c r="J66" s="29"/>
      <c r="K66" s="54">
        <f>(G68*5+G69*4+G70*3+G71*2+G72*1)/G67</f>
        <v>4.7961432506887052</v>
      </c>
      <c r="L66" s="29"/>
    </row>
    <row r="67" spans="2:12">
      <c r="B67" s="105"/>
      <c r="C67" s="100"/>
      <c r="D67" s="101"/>
      <c r="E67" s="57" t="s">
        <v>201</v>
      </c>
      <c r="F67" s="31"/>
      <c r="G67" s="23">
        <f>SUM(Лист2!$AX$3:$AX$216)</f>
        <v>726</v>
      </c>
      <c r="H67" s="23"/>
      <c r="I67" s="23"/>
      <c r="J67" s="29"/>
      <c r="K67" s="54"/>
      <c r="L67" s="29"/>
    </row>
    <row r="68" spans="2:12">
      <c r="B68" s="105"/>
      <c r="C68" s="100"/>
      <c r="D68" s="101"/>
      <c r="E68" s="57">
        <v>5</v>
      </c>
      <c r="F68" s="31"/>
      <c r="G68" s="23">
        <f>SUM(Лист2!$BI$3:$BI$216)</f>
        <v>594</v>
      </c>
      <c r="H68" s="23"/>
      <c r="I68" s="23"/>
      <c r="J68" s="29"/>
      <c r="K68" s="54"/>
      <c r="L68" s="29"/>
    </row>
    <row r="69" spans="2:12">
      <c r="B69" s="105"/>
      <c r="C69" s="100"/>
      <c r="D69" s="101"/>
      <c r="E69" s="57">
        <v>4</v>
      </c>
      <c r="F69" s="31"/>
      <c r="G69" s="23">
        <f>SUM(Лист2!$BJ$3:$BJ$216)</f>
        <v>122</v>
      </c>
      <c r="H69" s="23"/>
      <c r="I69" s="23"/>
      <c r="J69" s="29"/>
      <c r="K69" s="54"/>
      <c r="L69" s="29"/>
    </row>
    <row r="70" spans="2:12">
      <c r="B70" s="105"/>
      <c r="C70" s="100"/>
      <c r="D70" s="101"/>
      <c r="E70" s="57">
        <v>3</v>
      </c>
      <c r="F70" s="31"/>
      <c r="G70" s="23">
        <f>SUM(Лист2!$BK$3:$BK$216)</f>
        <v>8</v>
      </c>
      <c r="H70" s="23"/>
      <c r="I70" s="23"/>
      <c r="J70" s="29"/>
      <c r="K70" s="54"/>
      <c r="L70" s="29"/>
    </row>
    <row r="71" spans="2:12">
      <c r="B71" s="105"/>
      <c r="C71" s="100"/>
      <c r="D71" s="101"/>
      <c r="E71" s="57">
        <v>2</v>
      </c>
      <c r="F71" s="31"/>
      <c r="G71" s="23">
        <f>SUM(Лист2!$BL$3:$BL$216)</f>
        <v>0</v>
      </c>
      <c r="H71" s="23"/>
      <c r="I71" s="23"/>
      <c r="J71" s="29"/>
      <c r="K71" s="54"/>
      <c r="L71" s="29"/>
    </row>
    <row r="72" spans="2:12">
      <c r="B72" s="106"/>
      <c r="C72" s="102"/>
      <c r="D72" s="103"/>
      <c r="E72" s="57">
        <v>1</v>
      </c>
      <c r="F72" s="31"/>
      <c r="G72" s="23">
        <f>SUM(Лист2!$BM$3:$BM$216)</f>
        <v>0</v>
      </c>
      <c r="H72" s="23"/>
      <c r="I72" s="23"/>
      <c r="J72" s="29"/>
      <c r="K72" s="54"/>
      <c r="L72" s="29"/>
    </row>
    <row r="73" spans="2:12" ht="25.5">
      <c r="B73" s="104" t="s">
        <v>112</v>
      </c>
      <c r="C73" s="98" t="s">
        <v>106</v>
      </c>
      <c r="D73" s="99"/>
      <c r="E73" s="22" t="s">
        <v>108</v>
      </c>
      <c r="F73" s="22"/>
      <c r="G73" s="23"/>
      <c r="H73" s="23"/>
      <c r="I73" s="23"/>
      <c r="J73" s="29"/>
      <c r="K73" s="54">
        <f>(G75*5+G76*4+G77*3+G78*2+G79*1)/G74</f>
        <v>4.9118457300275482</v>
      </c>
      <c r="L73" s="29"/>
    </row>
    <row r="74" spans="2:12">
      <c r="B74" s="105"/>
      <c r="C74" s="100"/>
      <c r="D74" s="101"/>
      <c r="E74" s="57" t="s">
        <v>201</v>
      </c>
      <c r="F74" s="31"/>
      <c r="G74" s="23">
        <f>SUM(Лист2!$AX$3:$AX$216)</f>
        <v>726</v>
      </c>
      <c r="H74" s="23"/>
      <c r="I74" s="23"/>
      <c r="J74" s="29"/>
      <c r="K74" s="54"/>
      <c r="L74" s="29"/>
    </row>
    <row r="75" spans="2:12">
      <c r="B75" s="105"/>
      <c r="C75" s="100"/>
      <c r="D75" s="101"/>
      <c r="E75" s="57">
        <v>5</v>
      </c>
      <c r="F75" s="31"/>
      <c r="G75" s="23">
        <f>SUM(Лист2!$BN$3:$BN$216)</f>
        <v>670</v>
      </c>
      <c r="H75" s="23"/>
      <c r="I75" s="23"/>
      <c r="J75" s="29"/>
      <c r="K75" s="54"/>
      <c r="L75" s="29"/>
    </row>
    <row r="76" spans="2:12">
      <c r="B76" s="105"/>
      <c r="C76" s="100"/>
      <c r="D76" s="101"/>
      <c r="E76" s="57">
        <v>4</v>
      </c>
      <c r="F76" s="31"/>
      <c r="G76" s="23">
        <f>SUM(Лист2!$BO$3:$BO$216)</f>
        <v>54</v>
      </c>
      <c r="H76" s="23"/>
      <c r="I76" s="23"/>
      <c r="J76" s="29"/>
      <c r="K76" s="54"/>
      <c r="L76" s="29"/>
    </row>
    <row r="77" spans="2:12">
      <c r="B77" s="105"/>
      <c r="C77" s="100"/>
      <c r="D77" s="101"/>
      <c r="E77" s="57">
        <v>3</v>
      </c>
      <c r="F77" s="31"/>
      <c r="G77" s="23">
        <f>SUM(Лист2!$BP$3:$BP$216)</f>
        <v>0</v>
      </c>
      <c r="H77" s="23"/>
      <c r="I77" s="23"/>
      <c r="J77" s="29"/>
      <c r="K77" s="54"/>
      <c r="L77" s="29"/>
    </row>
    <row r="78" spans="2:12">
      <c r="B78" s="105"/>
      <c r="C78" s="100"/>
      <c r="D78" s="101"/>
      <c r="E78" s="57">
        <v>2</v>
      </c>
      <c r="F78" s="31"/>
      <c r="G78" s="23">
        <f>SUM(Лист2!$BQ$3:$BQ$216)</f>
        <v>0</v>
      </c>
      <c r="H78" s="23"/>
      <c r="I78" s="23"/>
      <c r="J78" s="29"/>
      <c r="K78" s="54"/>
      <c r="L78" s="29"/>
    </row>
    <row r="79" spans="2:12">
      <c r="B79" s="106"/>
      <c r="C79" s="102"/>
      <c r="D79" s="103"/>
      <c r="E79" s="57">
        <v>1</v>
      </c>
      <c r="F79" s="31"/>
      <c r="G79" s="23">
        <f>SUM(Лист2!$BR$3:$BR$216)</f>
        <v>0</v>
      </c>
      <c r="H79" s="23"/>
      <c r="I79" s="23"/>
      <c r="J79" s="29"/>
      <c r="K79" s="54"/>
      <c r="L79" s="29"/>
    </row>
    <row r="80" spans="2:12" ht="25.5">
      <c r="B80" s="104" t="s">
        <v>113</v>
      </c>
      <c r="C80" s="98" t="s">
        <v>107</v>
      </c>
      <c r="D80" s="99"/>
      <c r="E80" s="22" t="s">
        <v>108</v>
      </c>
      <c r="F80" s="22"/>
      <c r="G80" s="23"/>
      <c r="H80" s="23"/>
      <c r="I80" s="23"/>
      <c r="J80" s="29"/>
      <c r="K80" s="54">
        <f>(G82*5+G83*4+G84*3+G85*2+G86*1)/G81</f>
        <v>4.8264462809917354</v>
      </c>
      <c r="L80" s="29"/>
    </row>
    <row r="81" spans="2:12">
      <c r="B81" s="105"/>
      <c r="C81" s="100"/>
      <c r="D81" s="101"/>
      <c r="E81" s="57" t="s">
        <v>201</v>
      </c>
      <c r="F81" s="31"/>
      <c r="G81" s="23">
        <f>SUM(Лист2!$AX$3:$AX$216)</f>
        <v>726</v>
      </c>
      <c r="H81" s="23"/>
      <c r="I81" s="23"/>
      <c r="J81" s="29"/>
      <c r="K81" s="54"/>
      <c r="L81" s="29"/>
    </row>
    <row r="82" spans="2:12">
      <c r="B82" s="105"/>
      <c r="C82" s="100"/>
      <c r="D82" s="101"/>
      <c r="E82" s="57">
        <v>5</v>
      </c>
      <c r="F82" s="31"/>
      <c r="G82" s="23">
        <f>SUM(Лист2!$BS$3:$BS$216)</f>
        <v>618</v>
      </c>
      <c r="H82" s="23"/>
      <c r="I82" s="23"/>
      <c r="J82" s="29"/>
      <c r="K82" s="54"/>
      <c r="L82" s="29"/>
    </row>
    <row r="83" spans="2:12">
      <c r="B83" s="105"/>
      <c r="C83" s="100"/>
      <c r="D83" s="101"/>
      <c r="E83" s="57">
        <v>4</v>
      </c>
      <c r="F83" s="31"/>
      <c r="G83" s="23">
        <f>SUM(Лист2!$BT$3:$BT$216)</f>
        <v>102</v>
      </c>
      <c r="H83" s="23"/>
      <c r="I83" s="23"/>
      <c r="J83" s="29"/>
      <c r="K83" s="54"/>
      <c r="L83" s="29"/>
    </row>
    <row r="84" spans="2:12">
      <c r="B84" s="105"/>
      <c r="C84" s="100"/>
      <c r="D84" s="101"/>
      <c r="E84" s="57">
        <v>3</v>
      </c>
      <c r="F84" s="31"/>
      <c r="G84" s="23">
        <f>SUM(Лист2!$BU$3:$BU$216)</f>
        <v>2</v>
      </c>
      <c r="H84" s="23"/>
      <c r="I84" s="23"/>
      <c r="J84" s="29"/>
      <c r="K84" s="54"/>
      <c r="L84" s="29"/>
    </row>
    <row r="85" spans="2:12">
      <c r="B85" s="105"/>
      <c r="C85" s="100"/>
      <c r="D85" s="101"/>
      <c r="E85" s="57">
        <v>2</v>
      </c>
      <c r="F85" s="31"/>
      <c r="G85" s="23">
        <f>SUM(Лист2!$BV$3:$BV$216)</f>
        <v>0</v>
      </c>
      <c r="H85" s="23"/>
      <c r="I85" s="23"/>
      <c r="J85" s="29"/>
      <c r="K85" s="54"/>
      <c r="L85" s="29"/>
    </row>
    <row r="86" spans="2:12">
      <c r="B86" s="106"/>
      <c r="C86" s="102"/>
      <c r="D86" s="103"/>
      <c r="E86" s="57">
        <v>1</v>
      </c>
      <c r="F86" s="31"/>
      <c r="G86" s="23">
        <f>SUM(Лист2!$BW$3:$BW$216)</f>
        <v>0</v>
      </c>
      <c r="H86" s="23"/>
      <c r="I86" s="23"/>
      <c r="J86" s="29"/>
      <c r="K86" s="54"/>
      <c r="L86" s="29"/>
    </row>
  </sheetData>
  <mergeCells count="40">
    <mergeCell ref="C59:D65"/>
    <mergeCell ref="C66:D72"/>
    <mergeCell ref="C73:D79"/>
    <mergeCell ref="C80:D86"/>
    <mergeCell ref="B51:C51"/>
    <mergeCell ref="B59:B65"/>
    <mergeCell ref="B66:B72"/>
    <mergeCell ref="B73:B79"/>
    <mergeCell ref="B80:B86"/>
    <mergeCell ref="C52:D58"/>
    <mergeCell ref="B52:B58"/>
    <mergeCell ref="B50:L50"/>
    <mergeCell ref="B26:C26"/>
    <mergeCell ref="B49:C49"/>
    <mergeCell ref="A22:A25"/>
    <mergeCell ref="B27:H27"/>
    <mergeCell ref="B28:C28"/>
    <mergeCell ref="B29:C29"/>
    <mergeCell ref="B33:C33"/>
    <mergeCell ref="A33:A35"/>
    <mergeCell ref="B39:C39"/>
    <mergeCell ref="B36:C36"/>
    <mergeCell ref="B44:L44"/>
    <mergeCell ref="B47:C47"/>
    <mergeCell ref="B46:C46"/>
    <mergeCell ref="B45:C45"/>
    <mergeCell ref="B48:C48"/>
    <mergeCell ref="B9:C9"/>
    <mergeCell ref="B10:C10"/>
    <mergeCell ref="B11:C11"/>
    <mergeCell ref="B21:C21"/>
    <mergeCell ref="B22:C22"/>
    <mergeCell ref="B13:C13"/>
    <mergeCell ref="B19:H19"/>
    <mergeCell ref="B20:H20"/>
    <mergeCell ref="B14:C14"/>
    <mergeCell ref="B15:C15"/>
    <mergeCell ref="B16:C16"/>
    <mergeCell ref="B17:C17"/>
    <mergeCell ref="B18:C18"/>
  </mergeCells>
  <pageMargins left="0.23622047244094491" right="0.23622047244094491" top="0.15748031496062992" bottom="0.15748031496062992" header="0.11811023622047245" footer="0.11811023622047245"/>
  <pageSetup paperSize="9" scale="84" fitToHeight="0" orientation="landscape" r:id="rId1"/>
</worksheet>
</file>

<file path=xl/worksheets/sheet2.xml><?xml version="1.0" encoding="utf-8"?>
<worksheet xmlns="http://schemas.openxmlformats.org/spreadsheetml/2006/main" xmlns:r="http://schemas.openxmlformats.org/officeDocument/2006/relationships">
  <dimension ref="B1:BW16"/>
  <sheetViews>
    <sheetView topLeftCell="B1" workbookViewId="0">
      <selection activeCell="AL2" sqref="AL2"/>
    </sheetView>
  </sheetViews>
  <sheetFormatPr defaultRowHeight="12.75"/>
  <cols>
    <col min="3" max="3" width="9.140625" customWidth="1"/>
    <col min="4" max="4" width="22.28515625" customWidth="1"/>
    <col min="5" max="36" width="9.140625" customWidth="1"/>
    <col min="51" max="55" width="0" hidden="1" customWidth="1"/>
  </cols>
  <sheetData>
    <row r="1" spans="2:75">
      <c r="E1">
        <f>SUM(E3:E216)</f>
        <v>54</v>
      </c>
      <c r="F1">
        <f t="shared" ref="F1:O1" si="0">SUM(F3:F216)</f>
        <v>1208</v>
      </c>
      <c r="G1">
        <f t="shared" si="0"/>
        <v>42</v>
      </c>
      <c r="H1">
        <f t="shared" si="0"/>
        <v>222</v>
      </c>
      <c r="I1">
        <f t="shared" si="0"/>
        <v>944</v>
      </c>
      <c r="J1">
        <f t="shared" si="0"/>
        <v>0</v>
      </c>
      <c r="K1">
        <f t="shared" si="0"/>
        <v>1184</v>
      </c>
      <c r="L1">
        <f t="shared" si="0"/>
        <v>0</v>
      </c>
      <c r="M1">
        <f t="shared" si="0"/>
        <v>24</v>
      </c>
      <c r="N1">
        <f t="shared" si="0"/>
        <v>38</v>
      </c>
      <c r="O1">
        <f t="shared" si="0"/>
        <v>34</v>
      </c>
      <c r="U1">
        <f t="shared" ref="U1" si="1">SUM(U3:U216)</f>
        <v>6</v>
      </c>
      <c r="V1">
        <f>COUNTIF(V3:V216,"Да")</f>
        <v>3</v>
      </c>
    </row>
    <row r="2" spans="2:75" s="45" customFormat="1" ht="135" customHeight="1">
      <c r="B2" s="43" t="s">
        <v>114</v>
      </c>
      <c r="C2" s="43" t="s">
        <v>115</v>
      </c>
      <c r="D2" s="43" t="s">
        <v>116</v>
      </c>
      <c r="E2" s="43" t="s">
        <v>117</v>
      </c>
      <c r="F2" s="43" t="s">
        <v>118</v>
      </c>
      <c r="G2" s="43" t="s">
        <v>119</v>
      </c>
      <c r="H2" s="43" t="s">
        <v>120</v>
      </c>
      <c r="I2" s="43" t="s">
        <v>121</v>
      </c>
      <c r="J2" s="43" t="s">
        <v>122</v>
      </c>
      <c r="K2" s="43" t="s">
        <v>123</v>
      </c>
      <c r="L2" s="43" t="s">
        <v>124</v>
      </c>
      <c r="M2" s="43" t="s">
        <v>125</v>
      </c>
      <c r="N2" s="43" t="s">
        <v>126</v>
      </c>
      <c r="O2" s="43" t="s">
        <v>127</v>
      </c>
      <c r="P2" s="43" t="s">
        <v>128</v>
      </c>
      <c r="Q2" s="43" t="s">
        <v>21</v>
      </c>
      <c r="R2" s="43" t="s">
        <v>129</v>
      </c>
      <c r="S2" s="43" t="s">
        <v>19</v>
      </c>
      <c r="T2" s="43" t="s">
        <v>130</v>
      </c>
      <c r="U2" s="43" t="s">
        <v>131</v>
      </c>
      <c r="V2" s="43" t="s">
        <v>132</v>
      </c>
      <c r="W2" s="43" t="s">
        <v>133</v>
      </c>
      <c r="X2" s="43" t="s">
        <v>134</v>
      </c>
      <c r="Y2" s="43" t="s">
        <v>135</v>
      </c>
      <c r="Z2" s="43" t="s">
        <v>136</v>
      </c>
      <c r="AA2" s="43" t="s">
        <v>137</v>
      </c>
      <c r="AB2" s="43" t="s">
        <v>138</v>
      </c>
      <c r="AC2" s="43" t="s">
        <v>139</v>
      </c>
      <c r="AD2" s="43" t="s">
        <v>140</v>
      </c>
      <c r="AE2" s="43" t="s">
        <v>141</v>
      </c>
      <c r="AF2" s="43" t="s">
        <v>142</v>
      </c>
      <c r="AG2" s="43" t="s">
        <v>143</v>
      </c>
      <c r="AH2" s="43" t="s">
        <v>144</v>
      </c>
      <c r="AI2" s="43" t="s">
        <v>145</v>
      </c>
      <c r="AJ2" s="43" t="s">
        <v>146</v>
      </c>
      <c r="AK2" s="43" t="s">
        <v>147</v>
      </c>
      <c r="AL2" s="43" t="s">
        <v>148</v>
      </c>
      <c r="AM2" s="43" t="s">
        <v>149</v>
      </c>
      <c r="AN2" s="43" t="s">
        <v>150</v>
      </c>
      <c r="AO2" s="43" t="s">
        <v>151</v>
      </c>
      <c r="AP2" s="43" t="s">
        <v>152</v>
      </c>
      <c r="AQ2" s="43" t="s">
        <v>153</v>
      </c>
      <c r="AR2" s="43" t="s">
        <v>154</v>
      </c>
      <c r="AS2" s="43" t="s">
        <v>155</v>
      </c>
      <c r="AT2" s="43" t="s">
        <v>156</v>
      </c>
      <c r="AU2" s="43" t="s">
        <v>157</v>
      </c>
      <c r="AV2" s="43" t="s">
        <v>158</v>
      </c>
      <c r="AW2" s="43" t="s">
        <v>159</v>
      </c>
      <c r="AX2" s="43" t="s">
        <v>160</v>
      </c>
      <c r="AY2" s="43" t="s">
        <v>161</v>
      </c>
      <c r="AZ2" s="43" t="s">
        <v>162</v>
      </c>
      <c r="BA2" s="43" t="s">
        <v>163</v>
      </c>
      <c r="BB2" s="43" t="s">
        <v>164</v>
      </c>
      <c r="BC2" s="43" t="s">
        <v>165</v>
      </c>
      <c r="BD2" s="43" t="s">
        <v>166</v>
      </c>
      <c r="BE2" s="43" t="s">
        <v>167</v>
      </c>
      <c r="BF2" s="43" t="s">
        <v>168</v>
      </c>
      <c r="BG2" s="43" t="s">
        <v>169</v>
      </c>
      <c r="BH2" s="43" t="s">
        <v>170</v>
      </c>
      <c r="BI2" s="43" t="s">
        <v>171</v>
      </c>
      <c r="BJ2" s="43" t="s">
        <v>172</v>
      </c>
      <c r="BK2" s="43" t="s">
        <v>173</v>
      </c>
      <c r="BL2" s="43" t="s">
        <v>174</v>
      </c>
      <c r="BM2" s="43" t="s">
        <v>175</v>
      </c>
      <c r="BN2" s="43" t="s">
        <v>176</v>
      </c>
      <c r="BO2" s="43" t="s">
        <v>177</v>
      </c>
      <c r="BP2" s="43" t="s">
        <v>178</v>
      </c>
      <c r="BQ2" s="43" t="s">
        <v>179</v>
      </c>
      <c r="BR2" s="43" t="s">
        <v>180</v>
      </c>
      <c r="BS2" s="43" t="s">
        <v>181</v>
      </c>
      <c r="BT2" s="43" t="s">
        <v>182</v>
      </c>
      <c r="BU2" s="43" t="s">
        <v>183</v>
      </c>
      <c r="BV2" s="43" t="s">
        <v>184</v>
      </c>
      <c r="BW2" s="44" t="s">
        <v>185</v>
      </c>
    </row>
    <row r="3" spans="2:75">
      <c r="B3" s="37" t="s">
        <v>186</v>
      </c>
      <c r="C3" s="37" t="s">
        <v>204</v>
      </c>
      <c r="D3" s="37" t="s">
        <v>205</v>
      </c>
      <c r="E3" s="38">
        <v>3</v>
      </c>
      <c r="F3" s="38">
        <v>61</v>
      </c>
      <c r="G3" s="38" t="s">
        <v>206</v>
      </c>
      <c r="H3" s="38">
        <v>14</v>
      </c>
      <c r="I3" s="38">
        <v>47</v>
      </c>
      <c r="J3" s="38" t="s">
        <v>206</v>
      </c>
      <c r="K3" s="38">
        <v>61</v>
      </c>
      <c r="L3" s="38" t="s">
        <v>206</v>
      </c>
      <c r="M3" s="38" t="s">
        <v>206</v>
      </c>
      <c r="N3" s="38" t="s">
        <v>206</v>
      </c>
      <c r="O3" s="38" t="s">
        <v>206</v>
      </c>
      <c r="P3" s="37" t="s">
        <v>187</v>
      </c>
      <c r="Q3" s="37" t="s">
        <v>187</v>
      </c>
      <c r="R3" s="37" t="s">
        <v>187</v>
      </c>
      <c r="S3" s="37" t="s">
        <v>187</v>
      </c>
      <c r="T3" s="37" t="s">
        <v>187</v>
      </c>
      <c r="U3" s="38" t="s">
        <v>206</v>
      </c>
      <c r="V3" s="37" t="s">
        <v>188</v>
      </c>
      <c r="W3" s="37"/>
      <c r="X3" s="37"/>
      <c r="Y3" s="37"/>
      <c r="Z3" s="37"/>
      <c r="AA3" s="37"/>
      <c r="AB3" s="37" t="s">
        <v>188</v>
      </c>
      <c r="AC3" s="37"/>
      <c r="AD3" s="37" t="s">
        <v>188</v>
      </c>
      <c r="AE3" s="37"/>
      <c r="AF3" s="37" t="s">
        <v>187</v>
      </c>
      <c r="AG3" s="38">
        <v>14</v>
      </c>
      <c r="AH3" s="38">
        <v>2</v>
      </c>
      <c r="AI3" s="37" t="s">
        <v>188</v>
      </c>
      <c r="AJ3" s="37"/>
      <c r="AK3" s="37" t="s">
        <v>187</v>
      </c>
      <c r="AL3" s="37" t="s">
        <v>207</v>
      </c>
      <c r="AM3" s="37" t="s">
        <v>187</v>
      </c>
      <c r="AN3" s="37" t="s">
        <v>202</v>
      </c>
      <c r="AO3" s="37" t="s">
        <v>187</v>
      </c>
      <c r="AP3" s="37" t="s">
        <v>203</v>
      </c>
      <c r="AQ3" s="37" t="s">
        <v>187</v>
      </c>
      <c r="AR3" s="37" t="s">
        <v>208</v>
      </c>
      <c r="AS3" s="37" t="s">
        <v>209</v>
      </c>
      <c r="AT3" s="38">
        <v>4</v>
      </c>
      <c r="AU3" s="38">
        <v>1</v>
      </c>
      <c r="AV3" s="38">
        <v>3</v>
      </c>
      <c r="AW3" s="38">
        <v>4</v>
      </c>
      <c r="AX3" s="38">
        <v>42</v>
      </c>
      <c r="AY3" s="38">
        <v>31</v>
      </c>
      <c r="AZ3" s="38">
        <v>9</v>
      </c>
      <c r="BA3" s="38">
        <v>1</v>
      </c>
      <c r="BB3" s="38" t="s">
        <v>206</v>
      </c>
      <c r="BC3" s="38" t="s">
        <v>206</v>
      </c>
      <c r="BD3" s="38">
        <v>36</v>
      </c>
      <c r="BE3" s="38">
        <v>5</v>
      </c>
      <c r="BF3" s="38">
        <v>1</v>
      </c>
      <c r="BG3" s="38" t="s">
        <v>206</v>
      </c>
      <c r="BH3" s="38" t="s">
        <v>206</v>
      </c>
      <c r="BI3" s="38">
        <v>29</v>
      </c>
      <c r="BJ3" s="38">
        <v>10</v>
      </c>
      <c r="BK3" s="38">
        <v>2</v>
      </c>
      <c r="BL3" s="38" t="s">
        <v>206</v>
      </c>
      <c r="BM3" s="38" t="s">
        <v>206</v>
      </c>
      <c r="BN3" s="38">
        <v>39</v>
      </c>
      <c r="BO3" s="38">
        <v>2</v>
      </c>
      <c r="BP3" s="38" t="s">
        <v>206</v>
      </c>
      <c r="BQ3" s="38" t="s">
        <v>206</v>
      </c>
      <c r="BR3" s="38" t="s">
        <v>206</v>
      </c>
      <c r="BS3" s="38">
        <v>40</v>
      </c>
      <c r="BT3" s="38">
        <v>1</v>
      </c>
      <c r="BU3" s="38" t="s">
        <v>206</v>
      </c>
      <c r="BV3" s="38" t="s">
        <v>206</v>
      </c>
      <c r="BW3" s="39" t="s">
        <v>206</v>
      </c>
    </row>
    <row r="4" spans="2:75">
      <c r="B4" s="40" t="s">
        <v>186</v>
      </c>
      <c r="C4" s="40" t="s">
        <v>210</v>
      </c>
      <c r="D4" s="40" t="s">
        <v>211</v>
      </c>
      <c r="E4" s="41">
        <v>1</v>
      </c>
      <c r="F4" s="41">
        <v>30</v>
      </c>
      <c r="G4" s="41">
        <v>5</v>
      </c>
      <c r="H4" s="41">
        <v>3</v>
      </c>
      <c r="I4" s="41">
        <v>22</v>
      </c>
      <c r="J4" s="41">
        <v>0</v>
      </c>
      <c r="K4" s="41">
        <v>30</v>
      </c>
      <c r="L4" s="41">
        <v>0</v>
      </c>
      <c r="M4" s="41">
        <v>0</v>
      </c>
      <c r="N4" s="41">
        <v>0</v>
      </c>
      <c r="O4" s="41">
        <v>0</v>
      </c>
      <c r="P4" s="40" t="s">
        <v>187</v>
      </c>
      <c r="Q4" s="40" t="s">
        <v>187</v>
      </c>
      <c r="R4" s="40" t="s">
        <v>187</v>
      </c>
      <c r="S4" s="40" t="s">
        <v>187</v>
      </c>
      <c r="T4" s="40" t="s">
        <v>188</v>
      </c>
      <c r="U4" s="41">
        <v>0</v>
      </c>
      <c r="V4" s="40" t="s">
        <v>188</v>
      </c>
      <c r="W4" s="40"/>
      <c r="X4" s="40"/>
      <c r="Y4" s="40"/>
      <c r="Z4" s="40"/>
      <c r="AA4" s="40"/>
      <c r="AB4" s="40" t="s">
        <v>188</v>
      </c>
      <c r="AC4" s="40"/>
      <c r="AD4" s="40" t="s">
        <v>188</v>
      </c>
      <c r="AE4" s="40"/>
      <c r="AF4" s="40" t="s">
        <v>187</v>
      </c>
      <c r="AG4" s="41">
        <v>5</v>
      </c>
      <c r="AH4" s="41">
        <v>2</v>
      </c>
      <c r="AI4" s="40" t="s">
        <v>188</v>
      </c>
      <c r="AJ4" s="40"/>
      <c r="AK4" s="40" t="s">
        <v>188</v>
      </c>
      <c r="AL4" s="40"/>
      <c r="AM4" s="40" t="s">
        <v>187</v>
      </c>
      <c r="AN4" s="40" t="s">
        <v>212</v>
      </c>
      <c r="AO4" s="40" t="s">
        <v>187</v>
      </c>
      <c r="AP4" s="40" t="s">
        <v>213</v>
      </c>
      <c r="AQ4" s="40" t="s">
        <v>187</v>
      </c>
      <c r="AR4" s="40" t="s">
        <v>214</v>
      </c>
      <c r="AS4" s="40" t="s">
        <v>215</v>
      </c>
      <c r="AT4" s="41">
        <v>1</v>
      </c>
      <c r="AU4" s="41">
        <v>1</v>
      </c>
      <c r="AV4" s="41">
        <v>0</v>
      </c>
      <c r="AW4" s="41">
        <v>0</v>
      </c>
      <c r="AX4" s="41">
        <v>7</v>
      </c>
      <c r="AY4" s="41">
        <v>1</v>
      </c>
      <c r="AZ4" s="41">
        <v>3</v>
      </c>
      <c r="BA4" s="41">
        <v>1</v>
      </c>
      <c r="BB4" s="41">
        <v>1</v>
      </c>
      <c r="BC4" s="41">
        <v>1</v>
      </c>
      <c r="BD4" s="41">
        <v>4</v>
      </c>
      <c r="BE4" s="41">
        <v>3</v>
      </c>
      <c r="BF4" s="41">
        <v>0</v>
      </c>
      <c r="BG4" s="41">
        <v>0</v>
      </c>
      <c r="BH4" s="41">
        <v>0</v>
      </c>
      <c r="BI4" s="41">
        <v>5</v>
      </c>
      <c r="BJ4" s="41">
        <v>2</v>
      </c>
      <c r="BK4" s="41">
        <v>0</v>
      </c>
      <c r="BL4" s="41">
        <v>0</v>
      </c>
      <c r="BM4" s="41">
        <v>0</v>
      </c>
      <c r="BN4" s="41">
        <v>5</v>
      </c>
      <c r="BO4" s="41">
        <v>2</v>
      </c>
      <c r="BP4" s="41">
        <v>0</v>
      </c>
      <c r="BQ4" s="41">
        <v>0</v>
      </c>
      <c r="BR4" s="41">
        <v>0</v>
      </c>
      <c r="BS4" s="41">
        <v>3</v>
      </c>
      <c r="BT4" s="41">
        <v>3</v>
      </c>
      <c r="BU4" s="41">
        <v>1</v>
      </c>
      <c r="BV4" s="41">
        <v>0</v>
      </c>
      <c r="BW4" s="42">
        <v>0</v>
      </c>
    </row>
    <row r="5" spans="2:75">
      <c r="B5" s="37" t="s">
        <v>186</v>
      </c>
      <c r="C5" s="37" t="s">
        <v>216</v>
      </c>
      <c r="D5" s="37" t="s">
        <v>217</v>
      </c>
      <c r="E5" s="38">
        <v>1</v>
      </c>
      <c r="F5" s="38">
        <v>17</v>
      </c>
      <c r="G5" s="38">
        <v>0</v>
      </c>
      <c r="H5" s="38">
        <v>4</v>
      </c>
      <c r="I5" s="38">
        <v>13</v>
      </c>
      <c r="J5" s="38">
        <v>0</v>
      </c>
      <c r="K5" s="38">
        <v>17</v>
      </c>
      <c r="L5" s="38">
        <v>0</v>
      </c>
      <c r="M5" s="38">
        <v>0</v>
      </c>
      <c r="N5" s="38">
        <v>0</v>
      </c>
      <c r="O5" s="38">
        <v>0</v>
      </c>
      <c r="P5" s="37" t="s">
        <v>187</v>
      </c>
      <c r="Q5" s="37" t="s">
        <v>187</v>
      </c>
      <c r="R5" s="37" t="s">
        <v>187</v>
      </c>
      <c r="S5" s="37" t="s">
        <v>187</v>
      </c>
      <c r="T5" s="37" t="s">
        <v>187</v>
      </c>
      <c r="U5" s="38">
        <v>0</v>
      </c>
      <c r="V5" s="37" t="s">
        <v>187</v>
      </c>
      <c r="W5" s="38">
        <v>1</v>
      </c>
      <c r="X5" s="38">
        <v>0</v>
      </c>
      <c r="Y5" s="37" t="s">
        <v>188</v>
      </c>
      <c r="Z5" s="38"/>
      <c r="AA5" s="38" t="s">
        <v>189</v>
      </c>
      <c r="AB5" s="37" t="s">
        <v>188</v>
      </c>
      <c r="AC5" s="37"/>
      <c r="AD5" s="37" t="s">
        <v>187</v>
      </c>
      <c r="AE5" s="37" t="s">
        <v>218</v>
      </c>
      <c r="AF5" s="37" t="s">
        <v>187</v>
      </c>
      <c r="AG5" s="38">
        <v>1</v>
      </c>
      <c r="AH5" s="38">
        <v>2</v>
      </c>
      <c r="AI5" s="37" t="s">
        <v>187</v>
      </c>
      <c r="AJ5" s="37" t="s">
        <v>189</v>
      </c>
      <c r="AK5" s="37" t="s">
        <v>187</v>
      </c>
      <c r="AL5" s="37" t="s">
        <v>191</v>
      </c>
      <c r="AM5" s="37" t="s">
        <v>187</v>
      </c>
      <c r="AN5" s="37" t="s">
        <v>219</v>
      </c>
      <c r="AO5" s="37" t="s">
        <v>188</v>
      </c>
      <c r="AP5" s="37"/>
      <c r="AQ5" s="37" t="s">
        <v>187</v>
      </c>
      <c r="AR5" s="37" t="s">
        <v>220</v>
      </c>
      <c r="AS5" s="37" t="s">
        <v>221</v>
      </c>
      <c r="AT5" s="38">
        <v>1</v>
      </c>
      <c r="AU5" s="38">
        <v>0</v>
      </c>
      <c r="AV5" s="38">
        <v>1</v>
      </c>
      <c r="AW5" s="38">
        <v>1</v>
      </c>
      <c r="AX5" s="38">
        <v>17</v>
      </c>
      <c r="AY5" s="38">
        <v>15</v>
      </c>
      <c r="AZ5" s="38">
        <v>2</v>
      </c>
      <c r="BA5" s="38">
        <v>0</v>
      </c>
      <c r="BB5" s="38">
        <v>0</v>
      </c>
      <c r="BC5" s="38">
        <v>0</v>
      </c>
      <c r="BD5" s="38">
        <v>17</v>
      </c>
      <c r="BE5" s="38">
        <v>0</v>
      </c>
      <c r="BF5" s="38">
        <v>0</v>
      </c>
      <c r="BG5" s="38">
        <v>0</v>
      </c>
      <c r="BH5" s="38">
        <v>0</v>
      </c>
      <c r="BI5" s="38">
        <v>17</v>
      </c>
      <c r="BJ5" s="38">
        <v>0</v>
      </c>
      <c r="BK5" s="38">
        <v>0</v>
      </c>
      <c r="BL5" s="38">
        <v>0</v>
      </c>
      <c r="BM5" s="38">
        <v>0</v>
      </c>
      <c r="BN5" s="38">
        <v>17</v>
      </c>
      <c r="BO5" s="38">
        <v>0</v>
      </c>
      <c r="BP5" s="38">
        <v>0</v>
      </c>
      <c r="BQ5" s="38">
        <v>0</v>
      </c>
      <c r="BR5" s="38">
        <v>0</v>
      </c>
      <c r="BS5" s="38">
        <v>17</v>
      </c>
      <c r="BT5" s="38">
        <v>0</v>
      </c>
      <c r="BU5" s="38">
        <v>0</v>
      </c>
      <c r="BV5" s="38">
        <v>0</v>
      </c>
      <c r="BW5" s="39">
        <v>0</v>
      </c>
    </row>
    <row r="6" spans="2:75">
      <c r="B6" s="40" t="s">
        <v>186</v>
      </c>
      <c r="C6" s="40" t="s">
        <v>222</v>
      </c>
      <c r="D6" s="40" t="s">
        <v>223</v>
      </c>
      <c r="E6" s="41">
        <v>11</v>
      </c>
      <c r="F6" s="41">
        <v>298</v>
      </c>
      <c r="G6" s="41">
        <v>12</v>
      </c>
      <c r="H6" s="41">
        <v>57</v>
      </c>
      <c r="I6" s="41">
        <v>229</v>
      </c>
      <c r="J6" s="41">
        <v>0</v>
      </c>
      <c r="K6" s="41">
        <v>286</v>
      </c>
      <c r="L6" s="41">
        <v>0</v>
      </c>
      <c r="M6" s="41">
        <v>12</v>
      </c>
      <c r="N6" s="41">
        <v>0</v>
      </c>
      <c r="O6" s="72" t="s">
        <v>224</v>
      </c>
      <c r="P6" s="40" t="s">
        <v>187</v>
      </c>
      <c r="Q6" s="40" t="s">
        <v>187</v>
      </c>
      <c r="R6" s="40" t="s">
        <v>187</v>
      </c>
      <c r="S6" s="40" t="s">
        <v>187</v>
      </c>
      <c r="T6" s="40" t="s">
        <v>187</v>
      </c>
      <c r="U6" s="41">
        <v>3</v>
      </c>
      <c r="V6" s="40" t="s">
        <v>187</v>
      </c>
      <c r="W6" s="40">
        <v>2</v>
      </c>
      <c r="X6" s="40">
        <v>2</v>
      </c>
      <c r="Y6" s="40" t="s">
        <v>187</v>
      </c>
      <c r="Z6" s="40">
        <v>34</v>
      </c>
      <c r="AA6" s="40" t="s">
        <v>225</v>
      </c>
      <c r="AB6" s="40" t="s">
        <v>187</v>
      </c>
      <c r="AC6" s="41">
        <v>4</v>
      </c>
      <c r="AD6" s="40" t="s">
        <v>187</v>
      </c>
      <c r="AE6" s="73" t="s">
        <v>226</v>
      </c>
      <c r="AF6" s="40" t="s">
        <v>187</v>
      </c>
      <c r="AG6" s="41">
        <v>27</v>
      </c>
      <c r="AH6" s="41">
        <v>26</v>
      </c>
      <c r="AI6" s="40" t="s">
        <v>187</v>
      </c>
      <c r="AJ6" s="40" t="s">
        <v>227</v>
      </c>
      <c r="AK6" s="40" t="s">
        <v>187</v>
      </c>
      <c r="AL6" s="40" t="s">
        <v>228</v>
      </c>
      <c r="AM6" s="40" t="s">
        <v>187</v>
      </c>
      <c r="AN6" s="40" t="s">
        <v>229</v>
      </c>
      <c r="AO6" s="40" t="s">
        <v>187</v>
      </c>
      <c r="AP6" s="40" t="s">
        <v>230</v>
      </c>
      <c r="AQ6" s="40" t="s">
        <v>187</v>
      </c>
      <c r="AR6" s="40" t="s">
        <v>231</v>
      </c>
      <c r="AS6" s="40" t="s">
        <v>232</v>
      </c>
      <c r="AT6" s="41">
        <v>21</v>
      </c>
      <c r="AU6" s="41">
        <v>9</v>
      </c>
      <c r="AV6" s="41">
        <v>15</v>
      </c>
      <c r="AW6" s="41">
        <v>21</v>
      </c>
      <c r="AX6" s="38">
        <v>154</v>
      </c>
      <c r="AY6" s="41">
        <v>138</v>
      </c>
      <c r="AZ6" s="41">
        <v>15</v>
      </c>
      <c r="BA6" s="41">
        <v>1</v>
      </c>
      <c r="BB6" s="41">
        <v>0</v>
      </c>
      <c r="BC6" s="41">
        <v>0</v>
      </c>
      <c r="BD6" s="41">
        <v>130</v>
      </c>
      <c r="BE6" s="41">
        <v>24</v>
      </c>
      <c r="BF6" s="41">
        <v>0</v>
      </c>
      <c r="BG6" s="41">
        <v>0</v>
      </c>
      <c r="BH6" s="41">
        <v>0</v>
      </c>
      <c r="BI6" s="41">
        <v>136</v>
      </c>
      <c r="BJ6" s="41">
        <v>17</v>
      </c>
      <c r="BK6" s="41">
        <v>1</v>
      </c>
      <c r="BL6" s="41">
        <v>0</v>
      </c>
      <c r="BM6" s="41">
        <v>0</v>
      </c>
      <c r="BN6" s="41">
        <v>142</v>
      </c>
      <c r="BO6" s="41">
        <v>12</v>
      </c>
      <c r="BP6" s="41">
        <v>0</v>
      </c>
      <c r="BQ6" s="41">
        <v>0</v>
      </c>
      <c r="BR6" s="41">
        <v>0</v>
      </c>
      <c r="BS6" s="41">
        <v>138</v>
      </c>
      <c r="BT6" s="41">
        <v>16</v>
      </c>
      <c r="BU6" s="41">
        <v>0</v>
      </c>
      <c r="BV6" s="41">
        <v>0</v>
      </c>
      <c r="BW6" s="42">
        <v>0</v>
      </c>
    </row>
    <row r="7" spans="2:75">
      <c r="B7" s="40" t="s">
        <v>186</v>
      </c>
      <c r="C7" s="40" t="s">
        <v>233</v>
      </c>
      <c r="D7" s="40" t="s">
        <v>235</v>
      </c>
      <c r="E7" s="41">
        <v>3</v>
      </c>
      <c r="F7" s="41">
        <v>51</v>
      </c>
      <c r="G7" s="41">
        <v>1</v>
      </c>
      <c r="H7" s="41">
        <v>9</v>
      </c>
      <c r="I7" s="41">
        <v>41</v>
      </c>
      <c r="J7" s="41">
        <v>0</v>
      </c>
      <c r="K7" s="41">
        <v>51</v>
      </c>
      <c r="L7" s="41">
        <v>0</v>
      </c>
      <c r="M7" s="41">
        <v>0</v>
      </c>
      <c r="N7" s="41">
        <v>13</v>
      </c>
      <c r="O7" s="41">
        <v>0</v>
      </c>
      <c r="P7" s="40" t="s">
        <v>187</v>
      </c>
      <c r="Q7" s="40" t="s">
        <v>187</v>
      </c>
      <c r="R7" s="40" t="s">
        <v>187</v>
      </c>
      <c r="S7" s="40" t="s">
        <v>187</v>
      </c>
      <c r="T7" s="40" t="s">
        <v>188</v>
      </c>
      <c r="U7" s="41">
        <v>0</v>
      </c>
      <c r="V7" s="40" t="s">
        <v>188</v>
      </c>
      <c r="W7" s="40"/>
      <c r="X7" s="40"/>
      <c r="Y7" s="40"/>
      <c r="Z7" s="40"/>
      <c r="AA7" s="40"/>
      <c r="AB7" s="40" t="s">
        <v>188</v>
      </c>
      <c r="AC7" s="41"/>
      <c r="AD7" s="40" t="s">
        <v>188</v>
      </c>
      <c r="AE7" s="40"/>
      <c r="AF7" s="40" t="s">
        <v>187</v>
      </c>
      <c r="AG7" s="41">
        <v>4</v>
      </c>
      <c r="AH7" s="41">
        <v>5</v>
      </c>
      <c r="AI7" s="40" t="s">
        <v>188</v>
      </c>
      <c r="AJ7" s="40"/>
      <c r="AK7" s="40" t="s">
        <v>188</v>
      </c>
      <c r="AL7" s="40"/>
      <c r="AM7" s="40" t="s">
        <v>187</v>
      </c>
      <c r="AN7" s="40" t="s">
        <v>219</v>
      </c>
      <c r="AO7" s="40" t="s">
        <v>187</v>
      </c>
      <c r="AP7" s="40" t="s">
        <v>234</v>
      </c>
      <c r="AQ7" s="40" t="s">
        <v>187</v>
      </c>
      <c r="AR7" s="40" t="s">
        <v>236</v>
      </c>
      <c r="AS7" s="40" t="s">
        <v>237</v>
      </c>
      <c r="AT7" s="41">
        <v>3</v>
      </c>
      <c r="AU7" s="41">
        <v>2</v>
      </c>
      <c r="AV7" s="41">
        <v>1</v>
      </c>
      <c r="AW7" s="41">
        <v>3</v>
      </c>
      <c r="AX7" s="38">
        <v>36</v>
      </c>
      <c r="AY7" s="41">
        <v>27</v>
      </c>
      <c r="AZ7" s="41">
        <v>9</v>
      </c>
      <c r="BA7" s="41">
        <v>0</v>
      </c>
      <c r="BB7" s="41">
        <v>0</v>
      </c>
      <c r="BC7" s="41">
        <v>0</v>
      </c>
      <c r="BD7" s="41">
        <v>27</v>
      </c>
      <c r="BE7" s="41">
        <v>9</v>
      </c>
      <c r="BF7" s="41">
        <v>0</v>
      </c>
      <c r="BG7" s="41">
        <v>0</v>
      </c>
      <c r="BH7" s="41">
        <v>0</v>
      </c>
      <c r="BI7" s="41">
        <v>26</v>
      </c>
      <c r="BJ7" s="41">
        <v>10</v>
      </c>
      <c r="BK7" s="41">
        <v>0</v>
      </c>
      <c r="BL7" s="41">
        <v>0</v>
      </c>
      <c r="BM7" s="41">
        <v>0</v>
      </c>
      <c r="BN7" s="41">
        <v>28</v>
      </c>
      <c r="BO7" s="41">
        <v>8</v>
      </c>
      <c r="BP7" s="41">
        <v>0</v>
      </c>
      <c r="BQ7" s="41">
        <v>0</v>
      </c>
      <c r="BR7" s="41">
        <v>0</v>
      </c>
      <c r="BS7" s="41">
        <v>27</v>
      </c>
      <c r="BT7" s="41">
        <v>9</v>
      </c>
      <c r="BU7" s="41">
        <v>0</v>
      </c>
      <c r="BV7" s="41">
        <v>0</v>
      </c>
      <c r="BW7" s="42">
        <v>0</v>
      </c>
    </row>
    <row r="8" spans="2:75">
      <c r="B8" s="37" t="s">
        <v>186</v>
      </c>
      <c r="C8" s="37" t="s">
        <v>238</v>
      </c>
      <c r="D8" s="37" t="s">
        <v>239</v>
      </c>
      <c r="E8" s="38">
        <v>4</v>
      </c>
      <c r="F8" s="38">
        <v>76</v>
      </c>
      <c r="G8" s="38">
        <v>0</v>
      </c>
      <c r="H8" s="38">
        <v>7</v>
      </c>
      <c r="I8" s="38">
        <v>69</v>
      </c>
      <c r="J8" s="38">
        <v>0</v>
      </c>
      <c r="K8" s="38">
        <v>76</v>
      </c>
      <c r="L8" s="38">
        <v>0</v>
      </c>
      <c r="M8" s="38">
        <v>0</v>
      </c>
      <c r="N8" s="38">
        <v>0</v>
      </c>
      <c r="O8" s="38">
        <v>0</v>
      </c>
      <c r="P8" s="37" t="s">
        <v>187</v>
      </c>
      <c r="Q8" s="37" t="s">
        <v>187</v>
      </c>
      <c r="R8" s="37" t="s">
        <v>187</v>
      </c>
      <c r="S8" s="37" t="s">
        <v>187</v>
      </c>
      <c r="T8" s="37" t="s">
        <v>188</v>
      </c>
      <c r="U8" s="38">
        <v>0</v>
      </c>
      <c r="V8" s="37" t="s">
        <v>187</v>
      </c>
      <c r="W8" s="37">
        <v>0.25</v>
      </c>
      <c r="X8" s="37">
        <v>0</v>
      </c>
      <c r="Y8" s="37" t="s">
        <v>188</v>
      </c>
      <c r="Z8" s="37"/>
      <c r="AA8" s="37" t="s">
        <v>189</v>
      </c>
      <c r="AB8" s="37" t="s">
        <v>187</v>
      </c>
      <c r="AC8" s="38">
        <v>0</v>
      </c>
      <c r="AD8" s="37" t="s">
        <v>187</v>
      </c>
      <c r="AE8" s="37" t="s">
        <v>190</v>
      </c>
      <c r="AF8" s="37" t="s">
        <v>187</v>
      </c>
      <c r="AG8" s="38">
        <v>7</v>
      </c>
      <c r="AH8" s="38">
        <v>7</v>
      </c>
      <c r="AI8" s="37" t="s">
        <v>188</v>
      </c>
      <c r="AJ8" s="37"/>
      <c r="AK8" s="37" t="s">
        <v>187</v>
      </c>
      <c r="AL8" s="37" t="s">
        <v>240</v>
      </c>
      <c r="AM8" s="37" t="s">
        <v>187</v>
      </c>
      <c r="AN8" s="37" t="s">
        <v>241</v>
      </c>
      <c r="AO8" s="37" t="s">
        <v>187</v>
      </c>
      <c r="AP8" s="37" t="s">
        <v>242</v>
      </c>
      <c r="AQ8" s="37" t="s">
        <v>187</v>
      </c>
      <c r="AR8" s="37" t="s">
        <v>243</v>
      </c>
      <c r="AS8" s="37" t="s">
        <v>244</v>
      </c>
      <c r="AT8" s="38">
        <v>5</v>
      </c>
      <c r="AU8" s="38">
        <v>2</v>
      </c>
      <c r="AV8" s="38">
        <v>3</v>
      </c>
      <c r="AW8" s="38">
        <v>4</v>
      </c>
      <c r="AX8" s="38">
        <v>44</v>
      </c>
      <c r="AY8" s="38">
        <v>37</v>
      </c>
      <c r="AZ8" s="38">
        <v>7</v>
      </c>
      <c r="BA8" s="38">
        <v>0</v>
      </c>
      <c r="BB8" s="38">
        <v>0</v>
      </c>
      <c r="BC8" s="38">
        <v>0</v>
      </c>
      <c r="BD8" s="38">
        <v>34</v>
      </c>
      <c r="BE8" s="38">
        <v>10</v>
      </c>
      <c r="BF8" s="38">
        <v>0</v>
      </c>
      <c r="BG8" s="38">
        <v>0</v>
      </c>
      <c r="BH8" s="38">
        <v>0</v>
      </c>
      <c r="BI8" s="38">
        <v>36</v>
      </c>
      <c r="BJ8" s="38">
        <v>8</v>
      </c>
      <c r="BK8" s="38">
        <v>0</v>
      </c>
      <c r="BL8" s="38">
        <v>0</v>
      </c>
      <c r="BM8" s="38">
        <v>0</v>
      </c>
      <c r="BN8" s="38">
        <v>43</v>
      </c>
      <c r="BO8" s="38">
        <v>1</v>
      </c>
      <c r="BP8" s="38">
        <v>0</v>
      </c>
      <c r="BQ8" s="38">
        <v>0</v>
      </c>
      <c r="BR8" s="38">
        <v>0</v>
      </c>
      <c r="BS8" s="38">
        <v>37</v>
      </c>
      <c r="BT8" s="38">
        <v>7</v>
      </c>
      <c r="BU8" s="38">
        <v>0</v>
      </c>
      <c r="BV8" s="38">
        <v>0</v>
      </c>
      <c r="BW8" s="39">
        <v>0</v>
      </c>
    </row>
    <row r="9" spans="2:75">
      <c r="B9" s="62" t="s">
        <v>186</v>
      </c>
      <c r="C9" s="62" t="s">
        <v>245</v>
      </c>
      <c r="D9" s="62" t="s">
        <v>246</v>
      </c>
      <c r="E9" s="63">
        <v>4</v>
      </c>
      <c r="F9" s="63">
        <v>71</v>
      </c>
      <c r="G9" s="63">
        <v>3</v>
      </c>
      <c r="H9" s="63">
        <v>17</v>
      </c>
      <c r="I9" s="63">
        <v>51</v>
      </c>
      <c r="J9" s="63">
        <v>0</v>
      </c>
      <c r="K9" s="63">
        <v>71</v>
      </c>
      <c r="L9" s="63">
        <v>0</v>
      </c>
      <c r="M9" s="63">
        <v>0</v>
      </c>
      <c r="N9" s="63">
        <v>6</v>
      </c>
      <c r="O9" s="63">
        <v>0</v>
      </c>
      <c r="P9" s="62" t="s">
        <v>187</v>
      </c>
      <c r="Q9" s="62" t="s">
        <v>187</v>
      </c>
      <c r="R9" s="62" t="s">
        <v>187</v>
      </c>
      <c r="S9" s="62" t="s">
        <v>187</v>
      </c>
      <c r="T9" s="62" t="s">
        <v>188</v>
      </c>
      <c r="U9" s="63">
        <v>0</v>
      </c>
      <c r="V9" s="62" t="s">
        <v>188</v>
      </c>
      <c r="W9" s="62"/>
      <c r="X9" s="63"/>
      <c r="Y9" s="62"/>
      <c r="Z9" s="63"/>
      <c r="AA9" s="62"/>
      <c r="AB9" s="62" t="s">
        <v>187</v>
      </c>
      <c r="AC9" s="63">
        <v>0</v>
      </c>
      <c r="AD9" s="62" t="s">
        <v>188</v>
      </c>
      <c r="AE9" s="62"/>
      <c r="AF9" s="62" t="s">
        <v>187</v>
      </c>
      <c r="AG9" s="63">
        <v>7</v>
      </c>
      <c r="AH9" s="63">
        <v>5</v>
      </c>
      <c r="AI9" s="62" t="s">
        <v>188</v>
      </c>
      <c r="AJ9" s="62"/>
      <c r="AK9" s="62" t="s">
        <v>187</v>
      </c>
      <c r="AL9" s="62" t="s">
        <v>247</v>
      </c>
      <c r="AM9" s="62" t="s">
        <v>187</v>
      </c>
      <c r="AN9" s="62" t="s">
        <v>241</v>
      </c>
      <c r="AO9" s="62" t="s">
        <v>187</v>
      </c>
      <c r="AP9" s="62" t="s">
        <v>234</v>
      </c>
      <c r="AQ9" s="62" t="s">
        <v>187</v>
      </c>
      <c r="AR9" s="62" t="s">
        <v>248</v>
      </c>
      <c r="AS9" s="62" t="s">
        <v>249</v>
      </c>
      <c r="AT9" s="63">
        <v>5</v>
      </c>
      <c r="AU9" s="63">
        <v>2</v>
      </c>
      <c r="AV9" s="63">
        <v>4</v>
      </c>
      <c r="AW9" s="63">
        <v>5</v>
      </c>
      <c r="AX9" s="64">
        <v>63</v>
      </c>
      <c r="AY9" s="63">
        <v>48</v>
      </c>
      <c r="AZ9" s="63">
        <v>11</v>
      </c>
      <c r="BA9" s="63">
        <v>4</v>
      </c>
      <c r="BB9" s="63">
        <v>0</v>
      </c>
      <c r="BC9" s="63">
        <v>0</v>
      </c>
      <c r="BD9" s="63">
        <v>46</v>
      </c>
      <c r="BE9" s="63">
        <v>13</v>
      </c>
      <c r="BF9" s="63">
        <v>4</v>
      </c>
      <c r="BG9" s="63">
        <v>0</v>
      </c>
      <c r="BH9" s="63">
        <v>0</v>
      </c>
      <c r="BI9" s="63">
        <v>48</v>
      </c>
      <c r="BJ9" s="63">
        <v>14</v>
      </c>
      <c r="BK9" s="63">
        <v>1</v>
      </c>
      <c r="BL9" s="63">
        <v>0</v>
      </c>
      <c r="BM9" s="63">
        <v>0</v>
      </c>
      <c r="BN9" s="63">
        <v>61</v>
      </c>
      <c r="BO9" s="63">
        <v>2</v>
      </c>
      <c r="BP9" s="63">
        <v>0</v>
      </c>
      <c r="BQ9" s="63">
        <v>0</v>
      </c>
      <c r="BR9" s="63">
        <v>0</v>
      </c>
      <c r="BS9" s="63">
        <v>47</v>
      </c>
      <c r="BT9" s="63">
        <v>15</v>
      </c>
      <c r="BU9" s="63">
        <v>1</v>
      </c>
      <c r="BV9" s="63">
        <v>0</v>
      </c>
      <c r="BW9" s="65">
        <v>0</v>
      </c>
    </row>
    <row r="10" spans="2:75">
      <c r="B10" s="70"/>
      <c r="C10" s="70"/>
      <c r="D10" s="70"/>
      <c r="E10" s="71">
        <f>SUM(E3:E9)</f>
        <v>27</v>
      </c>
      <c r="F10" s="71">
        <f>SUM(F3:F9)</f>
        <v>604</v>
      </c>
      <c r="G10" s="71">
        <v>21</v>
      </c>
      <c r="H10" s="71">
        <f>SUM(H3:H9)</f>
        <v>111</v>
      </c>
      <c r="I10" s="71">
        <f>SUM(I3:I9)</f>
        <v>472</v>
      </c>
      <c r="J10" s="71"/>
      <c r="K10" s="71">
        <f>SUM(K3:K9)</f>
        <v>592</v>
      </c>
      <c r="L10" s="71"/>
      <c r="M10" s="71">
        <v>12</v>
      </c>
      <c r="N10" s="71">
        <v>19</v>
      </c>
      <c r="O10" s="71">
        <v>34</v>
      </c>
      <c r="P10" s="70"/>
      <c r="Q10" s="70"/>
      <c r="R10" s="70"/>
      <c r="S10" s="70"/>
      <c r="T10" s="70"/>
      <c r="U10" s="71">
        <v>3</v>
      </c>
      <c r="V10" s="70"/>
      <c r="W10" s="70">
        <v>3.25</v>
      </c>
      <c r="X10" s="70">
        <v>2</v>
      </c>
      <c r="Y10" s="70"/>
      <c r="Z10" s="70">
        <v>34</v>
      </c>
      <c r="AA10" s="70"/>
      <c r="AB10" s="70"/>
      <c r="AC10" s="71">
        <v>4</v>
      </c>
      <c r="AD10" s="70"/>
      <c r="AE10" s="70"/>
      <c r="AF10" s="70"/>
      <c r="AG10" s="71">
        <f>SUM(AG3:AG9)</f>
        <v>65</v>
      </c>
      <c r="AH10" s="71">
        <f>SUM(AH3:AH9)</f>
        <v>49</v>
      </c>
      <c r="AI10" s="70"/>
      <c r="AJ10" s="70"/>
      <c r="AK10" s="70"/>
      <c r="AL10" s="70"/>
      <c r="AM10" s="70"/>
      <c r="AN10" s="70"/>
      <c r="AO10" s="70"/>
      <c r="AP10" s="70"/>
      <c r="AQ10" s="70"/>
      <c r="AR10" s="70"/>
      <c r="AS10" s="70"/>
      <c r="AT10" s="71">
        <f>SUM(AT3:AT9)</f>
        <v>40</v>
      </c>
      <c r="AU10" s="71">
        <f>SUM(AU3:AU9)</f>
        <v>17</v>
      </c>
      <c r="AV10" s="71">
        <f>SUM(AV3:AV9)</f>
        <v>27</v>
      </c>
      <c r="AW10" s="71">
        <f>SUM(AW3:AW9)</f>
        <v>38</v>
      </c>
      <c r="AX10" s="71">
        <f>SUM(AX3:AX9)</f>
        <v>363</v>
      </c>
      <c r="AY10" s="71"/>
      <c r="AZ10" s="71"/>
      <c r="BA10" s="71"/>
      <c r="BB10" s="71"/>
      <c r="BC10" s="71"/>
      <c r="BD10" s="71">
        <f>SUM(BD3:BD9)</f>
        <v>294</v>
      </c>
      <c r="BE10" s="71">
        <f>SUM(BE3:BE9)</f>
        <v>64</v>
      </c>
      <c r="BF10" s="71">
        <f>SUM(BF3:BF9)</f>
        <v>5</v>
      </c>
      <c r="BG10" s="71"/>
      <c r="BH10" s="71"/>
      <c r="BI10" s="71">
        <f>SUM(BI3:BI9)</f>
        <v>297</v>
      </c>
      <c r="BJ10" s="71">
        <f>SUM(BJ3:BJ9)</f>
        <v>61</v>
      </c>
      <c r="BK10" s="71">
        <f>SUM(BK3:BK9)</f>
        <v>4</v>
      </c>
      <c r="BL10" s="71"/>
      <c r="BM10" s="71"/>
      <c r="BN10" s="71">
        <f>SUM(BN3:BN9)</f>
        <v>335</v>
      </c>
      <c r="BO10" s="71">
        <f>SUM(BO3:BO9)</f>
        <v>27</v>
      </c>
      <c r="BP10" s="71"/>
      <c r="BQ10" s="71"/>
      <c r="BR10" s="71"/>
      <c r="BS10" s="71">
        <f>SUM(BS3:BS9)</f>
        <v>309</v>
      </c>
      <c r="BT10" s="71">
        <f>SUM(BT3:BT9)</f>
        <v>51</v>
      </c>
      <c r="BU10" s="71"/>
      <c r="BV10" s="71"/>
      <c r="BW10" s="71"/>
    </row>
    <row r="11" spans="2:75">
      <c r="B11" s="66"/>
      <c r="C11" s="66"/>
      <c r="D11" s="66"/>
      <c r="E11" s="67"/>
      <c r="F11" s="67"/>
      <c r="G11" s="67"/>
      <c r="H11" s="67"/>
      <c r="I11" s="67"/>
      <c r="J11" s="67"/>
      <c r="K11" s="67"/>
      <c r="L11" s="67"/>
      <c r="M11" s="67"/>
      <c r="N11" s="67"/>
      <c r="O11" s="67"/>
      <c r="P11" s="66"/>
      <c r="Q11" s="66"/>
      <c r="R11" s="66"/>
      <c r="S11" s="66"/>
      <c r="T11" s="66"/>
      <c r="U11" s="67"/>
      <c r="V11" s="66"/>
      <c r="W11" s="67"/>
      <c r="X11" s="67"/>
      <c r="Y11" s="66"/>
      <c r="Z11" s="66"/>
      <c r="AA11" s="66"/>
      <c r="AB11" s="66"/>
      <c r="AC11" s="67"/>
      <c r="AD11" s="66"/>
      <c r="AE11" s="66"/>
      <c r="AF11" s="66"/>
      <c r="AG11" s="67"/>
      <c r="AH11" s="67"/>
      <c r="AI11" s="66"/>
      <c r="AJ11" s="66"/>
      <c r="AK11" s="66"/>
      <c r="AL11" s="66"/>
      <c r="AM11" s="66"/>
      <c r="AN11" s="66"/>
      <c r="AO11" s="66"/>
      <c r="AP11" s="66"/>
      <c r="AQ11" s="66"/>
      <c r="AR11" s="66"/>
      <c r="AS11" s="66"/>
      <c r="AT11" s="67"/>
      <c r="AU11" s="67"/>
      <c r="AV11" s="67"/>
      <c r="AW11" s="67"/>
      <c r="AX11" s="68"/>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9"/>
    </row>
    <row r="12" spans="2:75">
      <c r="B12" s="37"/>
      <c r="C12" s="37"/>
      <c r="D12" s="37"/>
      <c r="E12" s="38"/>
      <c r="F12" s="38"/>
      <c r="G12" s="38"/>
      <c r="H12" s="38"/>
      <c r="I12" s="38"/>
      <c r="J12" s="38"/>
      <c r="K12" s="38"/>
      <c r="L12" s="38"/>
      <c r="M12" s="38"/>
      <c r="N12" s="38"/>
      <c r="O12" s="38"/>
      <c r="P12" s="37"/>
      <c r="Q12" s="37"/>
      <c r="R12" s="37"/>
      <c r="S12" s="37"/>
      <c r="T12" s="37"/>
      <c r="U12" s="38"/>
      <c r="V12" s="37"/>
      <c r="W12" s="37"/>
      <c r="X12" s="37"/>
      <c r="Y12" s="37"/>
      <c r="Z12" s="37"/>
      <c r="AA12" s="37"/>
      <c r="AB12" s="37"/>
      <c r="AC12" s="38"/>
      <c r="AD12" s="37"/>
      <c r="AE12" s="37"/>
      <c r="AF12" s="37"/>
      <c r="AG12" s="38"/>
      <c r="AH12" s="38"/>
      <c r="AI12" s="37"/>
      <c r="AJ12" s="37"/>
      <c r="AK12" s="37"/>
      <c r="AL12" s="37"/>
      <c r="AM12" s="37"/>
      <c r="AN12" s="37"/>
      <c r="AO12" s="37"/>
      <c r="AP12" s="37"/>
      <c r="AQ12" s="37"/>
      <c r="AR12" s="37"/>
      <c r="AS12" s="37"/>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9"/>
    </row>
    <row r="13" spans="2:75">
      <c r="B13" s="40"/>
      <c r="C13" s="40"/>
      <c r="D13" s="40"/>
      <c r="E13" s="41"/>
      <c r="F13" s="41"/>
      <c r="G13" s="41"/>
      <c r="H13" s="41"/>
      <c r="I13" s="41"/>
      <c r="J13" s="41"/>
      <c r="K13" s="41"/>
      <c r="L13" s="41"/>
      <c r="M13" s="41"/>
      <c r="N13" s="41"/>
      <c r="O13" s="41"/>
      <c r="P13" s="40"/>
      <c r="Q13" s="40"/>
      <c r="R13" s="40"/>
      <c r="S13" s="40"/>
      <c r="T13" s="40"/>
      <c r="U13" s="41"/>
      <c r="V13" s="40"/>
      <c r="W13" s="40"/>
      <c r="X13" s="40"/>
      <c r="Y13" s="40"/>
      <c r="Z13" s="40"/>
      <c r="AA13" s="40"/>
      <c r="AB13" s="40"/>
      <c r="AC13" s="41"/>
      <c r="AD13" s="40"/>
      <c r="AE13" s="40"/>
      <c r="AF13" s="40"/>
      <c r="AG13" s="41"/>
      <c r="AH13" s="41"/>
      <c r="AI13" s="40"/>
      <c r="AJ13" s="40"/>
      <c r="AK13" s="40"/>
      <c r="AL13" s="40"/>
      <c r="AM13" s="40"/>
      <c r="AN13" s="40"/>
      <c r="AO13" s="40"/>
      <c r="AP13" s="40"/>
      <c r="AQ13" s="40"/>
      <c r="AR13" s="40"/>
      <c r="AS13" s="40"/>
      <c r="AT13" s="41"/>
      <c r="AU13" s="41"/>
      <c r="AV13" s="41"/>
      <c r="AW13" s="41"/>
      <c r="AX13" s="38"/>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2"/>
    </row>
    <row r="14" spans="2:75">
      <c r="B14" s="37"/>
      <c r="C14" s="37"/>
      <c r="D14" s="37"/>
      <c r="E14" s="38"/>
      <c r="F14" s="38"/>
      <c r="G14" s="38"/>
      <c r="H14" s="38"/>
      <c r="I14" s="38"/>
      <c r="J14" s="38"/>
      <c r="K14" s="38"/>
      <c r="L14" s="38"/>
      <c r="M14" s="38"/>
      <c r="N14" s="38"/>
      <c r="O14" s="38"/>
      <c r="P14" s="37"/>
      <c r="Q14" s="37"/>
      <c r="R14" s="37"/>
      <c r="S14" s="37"/>
      <c r="T14" s="37"/>
      <c r="U14" s="38"/>
      <c r="V14" s="37"/>
      <c r="W14" s="37"/>
      <c r="X14" s="37"/>
      <c r="Y14" s="37"/>
      <c r="Z14" s="37"/>
      <c r="AA14" s="37"/>
      <c r="AB14" s="37"/>
      <c r="AC14" s="38"/>
      <c r="AD14" s="37"/>
      <c r="AE14" s="37"/>
      <c r="AF14" s="37"/>
      <c r="AG14" s="38"/>
      <c r="AH14" s="38"/>
      <c r="AI14" s="37"/>
      <c r="AJ14" s="37"/>
      <c r="AK14" s="37"/>
      <c r="AL14" s="37"/>
      <c r="AM14" s="37"/>
      <c r="AN14" s="37"/>
      <c r="AO14" s="37"/>
      <c r="AP14" s="37"/>
      <c r="AQ14" s="37"/>
      <c r="AR14" s="37"/>
      <c r="AS14" s="37"/>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9"/>
    </row>
    <row r="15" spans="2:75">
      <c r="B15" s="40"/>
      <c r="C15" s="40"/>
      <c r="D15" s="40"/>
      <c r="E15" s="41"/>
      <c r="F15" s="41"/>
      <c r="G15" s="41"/>
      <c r="H15" s="41"/>
      <c r="I15" s="41"/>
      <c r="J15" s="41"/>
      <c r="K15" s="41"/>
      <c r="L15" s="41"/>
      <c r="M15" s="41"/>
      <c r="N15" s="41"/>
      <c r="O15" s="41"/>
      <c r="P15" s="40"/>
      <c r="Q15" s="40"/>
      <c r="R15" s="40"/>
      <c r="S15" s="40"/>
      <c r="T15" s="40"/>
      <c r="U15" s="41"/>
      <c r="V15" s="40"/>
      <c r="W15" s="40"/>
      <c r="X15" s="40"/>
      <c r="Y15" s="40"/>
      <c r="Z15" s="40"/>
      <c r="AA15" s="40"/>
      <c r="AB15" s="40"/>
      <c r="AC15" s="41"/>
      <c r="AD15" s="40"/>
      <c r="AE15" s="40"/>
      <c r="AF15" s="40"/>
      <c r="AG15" s="41"/>
      <c r="AH15" s="41"/>
      <c r="AI15" s="40"/>
      <c r="AJ15" s="40"/>
      <c r="AK15" s="40"/>
      <c r="AL15" s="40"/>
      <c r="AM15" s="40"/>
      <c r="AN15" s="40"/>
      <c r="AO15" s="40"/>
      <c r="AP15" s="40"/>
      <c r="AQ15" s="40"/>
      <c r="AR15" s="40"/>
      <c r="AS15" s="40"/>
      <c r="AT15" s="41"/>
      <c r="AU15" s="41"/>
      <c r="AV15" s="41"/>
      <c r="AW15" s="41"/>
      <c r="AX15" s="38"/>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2"/>
    </row>
    <row r="16" spans="2:75">
      <c r="B16" s="37"/>
      <c r="C16" s="37"/>
      <c r="D16" s="37"/>
      <c r="E16" s="38"/>
      <c r="F16" s="38"/>
      <c r="G16" s="38"/>
      <c r="H16" s="38"/>
      <c r="I16" s="38"/>
      <c r="J16" s="38"/>
      <c r="K16" s="38"/>
      <c r="L16" s="38"/>
      <c r="M16" s="38"/>
      <c r="N16" s="38"/>
      <c r="O16" s="38"/>
      <c r="P16" s="37"/>
      <c r="Q16" s="37"/>
      <c r="R16" s="37"/>
      <c r="S16" s="37"/>
      <c r="T16" s="37"/>
      <c r="U16" s="38"/>
      <c r="V16" s="37"/>
      <c r="W16" s="37"/>
      <c r="X16" s="37"/>
      <c r="Y16" s="37"/>
      <c r="Z16" s="37"/>
      <c r="AA16" s="37"/>
      <c r="AB16" s="37"/>
      <c r="AC16" s="38"/>
      <c r="AD16" s="37"/>
      <c r="AE16" s="37"/>
      <c r="AF16" s="37"/>
      <c r="AG16" s="38"/>
      <c r="AH16" s="38"/>
      <c r="AI16" s="37"/>
      <c r="AJ16" s="37"/>
      <c r="AK16" s="37"/>
      <c r="AL16" s="37"/>
      <c r="AM16" s="37"/>
      <c r="AN16" s="37"/>
      <c r="AO16" s="37"/>
      <c r="AP16" s="37"/>
      <c r="AQ16" s="37"/>
      <c r="AR16" s="37"/>
      <c r="AS16" s="37"/>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9"/>
    </row>
  </sheetData>
  <conditionalFormatting sqref="F19:F216 F3:F17">
    <cfRule type="expression" dxfId="1" priority="4">
      <formula>F3&lt;&gt;SUM(G3:I3)</formula>
    </cfRule>
  </conditionalFormatting>
  <conditionalFormatting sqref="AX3:AX216">
    <cfRule type="expression" dxfId="0" priority="1">
      <formula>AX3&lt;&gt;SUM(AY3:BC3)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Нестер Олеся Витальевна</dc:creator>
  <cp:lastModifiedBy>user575</cp:lastModifiedBy>
  <cp:lastPrinted>2022-03-09T13:57:15Z</cp:lastPrinted>
  <dcterms:created xsi:type="dcterms:W3CDTF">2022-02-18T07:53:06Z</dcterms:created>
  <dcterms:modified xsi:type="dcterms:W3CDTF">2022-04-27T12:41:04Z</dcterms:modified>
</cp:coreProperties>
</file>